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表1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0" hidden="1">表1!$B$1:$P$107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<sst xmlns="http://schemas.openxmlformats.org/spreadsheetml/2006/main" count="680" uniqueCount="276">
  <si>
    <r>
      <t xml:space="preserve">                                                                                   经开区2026年第一批扩大社会保险补贴范围人员信息表</t>
    </r>
    <r>
      <rPr>
        <sz val="22"/>
        <color theme="1"/>
        <rFont val="仿宋_GB2312"/>
        <charset val="134"/>
      </rPr>
      <t xml:space="preserve">                                                                                                                                                                                   </t>
    </r>
    <r>
      <rPr>
        <sz val="22"/>
        <color theme="1"/>
        <rFont val="方正小标宋简体"/>
        <charset val="134"/>
      </rPr>
      <t xml:space="preserve"> </t>
    </r>
    <r>
      <rPr>
        <sz val="22"/>
        <color theme="1"/>
        <rFont val="仿宋_GB2312"/>
        <charset val="134"/>
      </rPr>
      <t xml:space="preserve">       </t>
    </r>
    <r>
      <rPr>
        <sz val="22"/>
        <color theme="1"/>
        <rFont val="方正小标宋简体"/>
        <charset val="134"/>
      </rPr>
      <t xml:space="preserve">        </t>
    </r>
    <r>
      <rPr>
        <sz val="22"/>
        <color theme="1"/>
        <rFont val="仿宋_GB2312"/>
        <charset val="134"/>
      </rPr>
      <t xml:space="preserve">        </t>
    </r>
  </si>
  <si>
    <t>序号</t>
  </si>
  <si>
    <t>姓名</t>
  </si>
  <si>
    <t>身份证号码</t>
  </si>
  <si>
    <t>申领人员类别</t>
  </si>
  <si>
    <t>实际缴纳社保金额</t>
  </si>
  <si>
    <t>养老保险缴费金额</t>
  </si>
  <si>
    <t>医疗保险缴费金额</t>
  </si>
  <si>
    <t>失业保险缴费金额</t>
  </si>
  <si>
    <t>补贴起始月份（默认起始月份如202501）</t>
  </si>
  <si>
    <t>补贴结束月份（默认结束月份如202502）</t>
  </si>
  <si>
    <t>申领补贴金额(元）</t>
  </si>
  <si>
    <t>养老保险补贴金额</t>
  </si>
  <si>
    <t>医疗保险补贴金额</t>
  </si>
  <si>
    <t>失业保险补贴金额</t>
  </si>
  <si>
    <t>单位名称</t>
  </si>
  <si>
    <t>所属行业</t>
  </si>
  <si>
    <t>单位类型</t>
  </si>
  <si>
    <t>苏子慧</t>
  </si>
  <si>
    <t>411002********102X</t>
  </si>
  <si>
    <t>2离校两年内未就业毕业生</t>
  </si>
  <si>
    <t>利锐特电气有限公司</t>
  </si>
  <si>
    <t>1制造业</t>
  </si>
  <si>
    <t>中小微企业</t>
  </si>
  <si>
    <t>张一帆</t>
  </si>
  <si>
    <t>411024********4745</t>
  </si>
  <si>
    <t>河南晶锐冷却技术股份有限公司</t>
  </si>
  <si>
    <t>曾明芝</t>
  </si>
  <si>
    <t>610924********5203</t>
  </si>
  <si>
    <t>刘延芝</t>
  </si>
  <si>
    <t>610524********2424</t>
  </si>
  <si>
    <t>刘明辉</t>
  </si>
  <si>
    <t>411323********1735</t>
  </si>
  <si>
    <t>王绪龙</t>
  </si>
  <si>
    <t>410822********1535</t>
  </si>
  <si>
    <t>高锴焱</t>
  </si>
  <si>
    <t>410223********2033</t>
  </si>
  <si>
    <t>刘爽</t>
  </si>
  <si>
    <t>411081********5965</t>
  </si>
  <si>
    <t>惠显阳</t>
  </si>
  <si>
    <t>411302********0200</t>
  </si>
  <si>
    <t>李鑫鹏</t>
  </si>
  <si>
    <t>411322********0318</t>
  </si>
  <si>
    <t>李丹丹</t>
  </si>
  <si>
    <t>411023********6545</t>
  </si>
  <si>
    <t>许昌智源科技有限公司</t>
  </si>
  <si>
    <t>员怡情</t>
  </si>
  <si>
    <t>411023********506X</t>
  </si>
  <si>
    <t>李奕谛</t>
  </si>
  <si>
    <t>411081********4567</t>
  </si>
  <si>
    <t>安志甲</t>
  </si>
  <si>
    <t>411023********6039</t>
  </si>
  <si>
    <t>袁珂</t>
  </si>
  <si>
    <t>411002********3034</t>
  </si>
  <si>
    <t>许昌华普电气有限公司</t>
  </si>
  <si>
    <t>刘沛燕</t>
  </si>
  <si>
    <t>411023********7063</t>
  </si>
  <si>
    <t>邱肇仰</t>
  </si>
  <si>
    <t>410185********0014</t>
  </si>
  <si>
    <t>周文俊</t>
  </si>
  <si>
    <t>411322********2013</t>
  </si>
  <si>
    <t>张毅豪</t>
  </si>
  <si>
    <t>410311********6516</t>
  </si>
  <si>
    <t>张俊强</t>
  </si>
  <si>
    <t>411082********7877</t>
  </si>
  <si>
    <t>王子贤</t>
  </si>
  <si>
    <t>410728********0015</t>
  </si>
  <si>
    <t>陈佳仪</t>
  </si>
  <si>
    <t>411081********1589</t>
  </si>
  <si>
    <t>牛涵</t>
  </si>
  <si>
    <t>411023********5520</t>
  </si>
  <si>
    <t>朱洋辰</t>
  </si>
  <si>
    <t>412825********3352</t>
  </si>
  <si>
    <t>胡世航</t>
  </si>
  <si>
    <t>411023********4016</t>
  </si>
  <si>
    <t>河南同心传动股份有限公司</t>
  </si>
  <si>
    <t>潘璐莹</t>
  </si>
  <si>
    <t>411002********3525</t>
  </si>
  <si>
    <t>许昌永昌印务有限公司</t>
  </si>
  <si>
    <t>陈天赐</t>
  </si>
  <si>
    <t>410122********2619</t>
  </si>
  <si>
    <t>李瑞杰</t>
  </si>
  <si>
    <t>410881********0775</t>
  </si>
  <si>
    <t>许昌豫盛昌电气股份有限公司</t>
  </si>
  <si>
    <t>白宇航</t>
  </si>
  <si>
    <t>411023********5034</t>
  </si>
  <si>
    <t>万栋锋</t>
  </si>
  <si>
    <t>411023********1511</t>
  </si>
  <si>
    <t>刘天宇</t>
  </si>
  <si>
    <t>412725********691X</t>
  </si>
  <si>
    <t>赵一冰</t>
  </si>
  <si>
    <t>411082********8419</t>
  </si>
  <si>
    <t>许继三铃专用汽车有限公司许昌分公司</t>
  </si>
  <si>
    <t>朱怡博</t>
  </si>
  <si>
    <t>411024********1638</t>
  </si>
  <si>
    <t>朱铠炫</t>
  </si>
  <si>
    <t>411081********8358</t>
  </si>
  <si>
    <t>路梦森</t>
  </si>
  <si>
    <t>410422********8774</t>
  </si>
  <si>
    <t>河南沃华特电气有限公司</t>
  </si>
  <si>
    <t>李卓</t>
  </si>
  <si>
    <t>411023********6533</t>
  </si>
  <si>
    <t>许昌奥仕达自动化设备有限公司</t>
  </si>
  <si>
    <t>杨晨</t>
  </si>
  <si>
    <t>411023********4033</t>
  </si>
  <si>
    <t>千瑞鹏</t>
  </si>
  <si>
    <t>410823********0838</t>
  </si>
  <si>
    <t>河南许继电气开关有限公司</t>
  </si>
  <si>
    <t>吕长顺</t>
  </si>
  <si>
    <t>230223********1019</t>
  </si>
  <si>
    <t>牛卓文</t>
  </si>
  <si>
    <t>411024********0016</t>
  </si>
  <si>
    <t>吴峰</t>
  </si>
  <si>
    <t>340827********0313</t>
  </si>
  <si>
    <t>陈梦远</t>
  </si>
  <si>
    <t>410222********6015</t>
  </si>
  <si>
    <t>许昌富森生物科技股份有限公司</t>
  </si>
  <si>
    <t>闫如梦</t>
  </si>
  <si>
    <t>410426********2541</t>
  </si>
  <si>
    <t>陈志波</t>
  </si>
  <si>
    <t>411002********4014</t>
  </si>
  <si>
    <t>汪世洋</t>
  </si>
  <si>
    <t>411023********0518</t>
  </si>
  <si>
    <t>李佳璐</t>
  </si>
  <si>
    <t>411023********6520</t>
  </si>
  <si>
    <t>吴佳兴</t>
  </si>
  <si>
    <t>411023********6577</t>
  </si>
  <si>
    <t>兰翔浩</t>
  </si>
  <si>
    <t>411522********361X</t>
  </si>
  <si>
    <t>许继变压器有限公司</t>
  </si>
  <si>
    <t>王朋伟</t>
  </si>
  <si>
    <t>412723********3811</t>
  </si>
  <si>
    <t>袁长智</t>
  </si>
  <si>
    <t xml:space="preserve">341802********1776	</t>
  </si>
  <si>
    <t>贠瑶瑶</t>
  </si>
  <si>
    <t xml:space="preserve">410222********9811	</t>
  </si>
  <si>
    <t>包玉良</t>
  </si>
  <si>
    <t xml:space="preserve">411081********731X	</t>
  </si>
  <si>
    <t>李世浩</t>
  </si>
  <si>
    <t xml:space="preserve">411081********0373	</t>
  </si>
  <si>
    <t>张亚琦</t>
  </si>
  <si>
    <t xml:space="preserve">411082********8418	</t>
  </si>
  <si>
    <t>李姗姗</t>
  </si>
  <si>
    <t xml:space="preserve">411122********8141	</t>
  </si>
  <si>
    <t>黄敬</t>
  </si>
  <si>
    <t xml:space="preserve">411002********2029	</t>
  </si>
  <si>
    <t>李层凯</t>
  </si>
  <si>
    <t>130429********463X</t>
  </si>
  <si>
    <t>林宇珩</t>
  </si>
  <si>
    <t>130429********5416</t>
  </si>
  <si>
    <t>廉永恒</t>
  </si>
  <si>
    <t>410823********0371</t>
  </si>
  <si>
    <t>李少东</t>
  </si>
  <si>
    <t>412728********6073</t>
  </si>
  <si>
    <t>刘泽华</t>
  </si>
  <si>
    <t>410322********1831</t>
  </si>
  <si>
    <t>耿佳龙</t>
  </si>
  <si>
    <t>410621********105X</t>
  </si>
  <si>
    <t>花凯</t>
  </si>
  <si>
    <t>412727********2678</t>
  </si>
  <si>
    <t>宋飞洋</t>
  </si>
  <si>
    <t>411024********1615</t>
  </si>
  <si>
    <t>刘赛恒</t>
  </si>
  <si>
    <t>130429********1214</t>
  </si>
  <si>
    <t>许继德理施尔电气有限公司</t>
  </si>
  <si>
    <t>魏畅</t>
  </si>
  <si>
    <t>412823********1214</t>
  </si>
  <si>
    <t>曹忠意</t>
  </si>
  <si>
    <t>411502********801X</t>
  </si>
  <si>
    <t>杨豪康</t>
  </si>
  <si>
    <t>410782********3059</t>
  </si>
  <si>
    <t>王若林</t>
  </si>
  <si>
    <t>410326********0059</t>
  </si>
  <si>
    <t>王珂</t>
  </si>
  <si>
    <t>410184********9035</t>
  </si>
  <si>
    <t>高扬</t>
  </si>
  <si>
    <t xml:space="preserve">411481********5111
</t>
  </si>
  <si>
    <t>李凯</t>
  </si>
  <si>
    <t>420105********0418</t>
  </si>
  <si>
    <t>202510</t>
  </si>
  <si>
    <t>文瑞电力科技有限公司</t>
  </si>
  <si>
    <t>张慧闯</t>
  </si>
  <si>
    <t>412829********8013</t>
  </si>
  <si>
    <t>孙振业</t>
  </si>
  <si>
    <t>410926********3614</t>
  </si>
  <si>
    <t>刘译靖</t>
  </si>
  <si>
    <t>152601********3639</t>
  </si>
  <si>
    <t>202507</t>
  </si>
  <si>
    <t>王林强</t>
  </si>
  <si>
    <t>411526********3534</t>
  </si>
  <si>
    <t>202508</t>
  </si>
  <si>
    <t>归旭阳</t>
  </si>
  <si>
    <t>411328********2774</t>
  </si>
  <si>
    <t>马云龙</t>
  </si>
  <si>
    <t>410422********7612</t>
  </si>
  <si>
    <t>202501</t>
  </si>
  <si>
    <t>于杰</t>
  </si>
  <si>
    <t>411282********8019</t>
  </si>
  <si>
    <t>202504</t>
  </si>
  <si>
    <t>王悦帆</t>
  </si>
  <si>
    <t>411303********0113</t>
  </si>
  <si>
    <t>苏世洋</t>
  </si>
  <si>
    <t>410923********3639</t>
  </si>
  <si>
    <t>王雨昕</t>
  </si>
  <si>
    <t>411322********0021</t>
  </si>
  <si>
    <t>202601</t>
  </si>
  <si>
    <t>贾竞一</t>
  </si>
  <si>
    <t>411002********3031</t>
  </si>
  <si>
    <t>杨毅鹏</t>
  </si>
  <si>
    <t>410182********651X</t>
  </si>
  <si>
    <t>程冰洋</t>
  </si>
  <si>
    <t>411402********3023</t>
  </si>
  <si>
    <t>张宁远</t>
  </si>
  <si>
    <t>411082********1211</t>
  </si>
  <si>
    <t>李佩</t>
  </si>
  <si>
    <t>411621********3027</t>
  </si>
  <si>
    <t>许昌宸熠工艺品有限公司</t>
  </si>
  <si>
    <t>王艳艳</t>
  </si>
  <si>
    <t>410182********0340</t>
  </si>
  <si>
    <t>重庆海川企业清算有限公司河南分公司</t>
  </si>
  <si>
    <t>3现代服务业</t>
  </si>
  <si>
    <t>徐佩苹</t>
  </si>
  <si>
    <t>411024********7729</t>
  </si>
  <si>
    <t>202604</t>
  </si>
  <si>
    <t>202606</t>
  </si>
  <si>
    <t>许昌市锦邦发制品有限公司</t>
  </si>
  <si>
    <t>贾一迪</t>
  </si>
  <si>
    <t>410426********2525</t>
  </si>
  <si>
    <t>202512</t>
  </si>
  <si>
    <t>许昌浩源发制品有限公司</t>
  </si>
  <si>
    <t>刘炯</t>
  </si>
  <si>
    <t>411024********6238</t>
  </si>
  <si>
    <t>许昌市永传发制品有限公司</t>
  </si>
  <si>
    <t>张晨茜</t>
  </si>
  <si>
    <t>411023********7040</t>
  </si>
  <si>
    <t>许昌达资贸易有限公司</t>
  </si>
  <si>
    <t>刘梦涵</t>
  </si>
  <si>
    <t>411023********1528</t>
  </si>
  <si>
    <t>许昌龙生源发制品有限公司</t>
  </si>
  <si>
    <t>贾明旭</t>
  </si>
  <si>
    <t>411081********4137</t>
  </si>
  <si>
    <t>3登记失业半年以上人员</t>
  </si>
  <si>
    <t>杨绍华</t>
  </si>
  <si>
    <t>411023********4083</t>
  </si>
  <si>
    <t>202511</t>
  </si>
  <si>
    <t>许昌德润工艺品有限公司</t>
  </si>
  <si>
    <t>方文霞</t>
  </si>
  <si>
    <t>420117********480X</t>
  </si>
  <si>
    <t>田艳凯</t>
  </si>
  <si>
    <t>411023********6542</t>
  </si>
  <si>
    <t>许昌冰洋实业有限公司</t>
  </si>
  <si>
    <t>崔腾飞</t>
  </si>
  <si>
    <t>411023********1552</t>
  </si>
  <si>
    <t>河南富佑源电气设备有限公司</t>
  </si>
  <si>
    <t>李华</t>
  </si>
  <si>
    <t>411023********516X</t>
  </si>
  <si>
    <t>许昌中锋现代机器人制造有限公司</t>
  </si>
  <si>
    <t>王俊峰</t>
  </si>
  <si>
    <t>411081********1283</t>
  </si>
  <si>
    <t>许昌中原假日酒店有限公司</t>
  </si>
  <si>
    <t>2生活服务业</t>
  </si>
  <si>
    <t>张跃轩</t>
  </si>
  <si>
    <t>411002********4015</t>
  </si>
  <si>
    <t>202506</t>
  </si>
  <si>
    <t>张倩倩</t>
  </si>
  <si>
    <t>411122********8164</t>
  </si>
  <si>
    <t>202602</t>
  </si>
  <si>
    <t>张俊</t>
  </si>
  <si>
    <t>411323********1729</t>
  </si>
  <si>
    <t>许昌继控中低压电器有限公司</t>
  </si>
  <si>
    <t>苏亚宁</t>
  </si>
  <si>
    <t>411024********0059</t>
  </si>
  <si>
    <t>河南发都实业有限公司</t>
  </si>
  <si>
    <t>马艳玲</t>
  </si>
  <si>
    <t>422103********0821</t>
  </si>
  <si>
    <t>河南实佳面粉有限公司许昌分公司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</si>
</sst>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indexed="23"/>
      <name val="宋体"/>
      <charset val="134"/>
    </font>
    <font>
      <sz val="2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81">
    <xf numFmtId="0" fontId="0" fillId="0" borderId="0" xfId="0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 wrapText="1"/>
    </xf>
    <xf numFmtId="177" fontId="0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7" fontId="0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178" fontId="0" fillId="2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78" fontId="1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7" fontId="0" fillId="0" borderId="3" xfId="0" applyNumberFormat="1" applyFont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斑 6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he/Documents/xwechat_files/wxid_dota4s7bodpj22_d0c5/msg/file/2026-10//data/home/huanghe/2026&#24180;/&#25193;&#22823;&#31038;&#20250;&#20445;&#38505;&#34917;&#36148;/9&#26376;&#23457;&#26680;&#23436;&#27605;/&#26230;&#38160;&#20844;&#21496;&#20139;&#21463;&#31038;&#20445;&#34917;&#36148;&#25193;&#22260;&#25919;&#31574;&#20154;&#21592;&#20449;&#24687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he/Documents/xwechat_files/wxid_dota4s7bodpj22_d0c5/msg/file/2026-10//data/home/huanghe/2026&#24180;/&#25193;&#22823;&#31038;&#20250;&#20445;&#38505;&#34917;&#36148;/9&#26376;&#23457;&#26680;&#23436;&#27605;/2&#20844;&#21496;&#20139;&#21463;&#31038;&#20445;&#34917;&#36148;&#25193;&#22260;&#25919;&#31574;&#20154;&#21592;&#20449;&#24687;&#34920;&#65288;&#26234;&#28304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he/Documents/xwechat_files/wxid_dota4s7bodpj22_d0c5/msg/file/2026-10//data/home/huanghe/2026&#24180;/&#25193;&#22823;&#31038;&#20250;&#20445;&#38505;&#34917;&#36148;/9&#26376;&#23457;&#26680;&#23436;&#27605;/&#24503;&#28070;&#20844;&#21496;&#20139;&#21463;&#31038;&#20445;&#34917;&#36148;&#25193;&#22260;&#25919;&#31574;&#20154;&#21592;&#20449;&#24687;&#34920;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he/Documents/xwechat_files/wxid_dota4s7bodpj22_d0c5/msg/file/2026-10//data/home/huanghe/2026&#24180;/&#25193;&#22823;&#31038;&#20250;&#20445;&#38505;&#34917;&#36148;/9&#26376;&#23457;&#26680;&#23436;&#27605;/&#21326;&#26222;&#20844;&#21496;&#20139;&#21463;&#31038;&#20445;&#34917;&#36148;&#25193;&#22260;&#25919;&#31574;&#20154;&#21592;&#20449;&#24687;&#34920;(20260915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he/Documents/xwechat_files/wxid_dota4s7bodpj22_d0c5/msg/file/2026-10//data/home/huanghe/2026&#24180;/&#25193;&#22823;&#31038;&#20250;&#20445;&#38505;&#34917;&#36148;/9&#26376;&#23457;&#26680;&#23436;&#27605;/&#21516;&#24515;2&#20844;&#21496;&#20139;&#21463;&#31038;&#20445;&#34917;&#36148;&#25193;&#22260;&#25919;&#31574;&#20154;&#21592;&#20449;&#24687;&#34920;(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he/Documents/xwechat_files/wxid_dota4s7bodpj22_d0c5/msg/file/2026-10//data/home/huanghe/2026&#24180;/&#25193;&#22823;&#31038;&#20250;&#20445;&#38505;&#34917;&#36148;/9&#26376;&#23457;&#26680;&#23436;&#27605;/&#27704;&#26124;&#20139;&#21463;&#31038;&#20445;&#34917;&#36148;&#25193;&#22260;&#25919;&#31574;&#20154;&#21592;&#20449;&#24687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he/Documents/xwechat_files/wxid_dota4s7bodpj22_d0c5/msg/file/2026-10//data/home/huanghe/2026&#24180;/&#25193;&#22823;&#31038;&#20250;&#20445;&#38505;&#34917;&#36148;/&#30003;&#35831;&#26448;&#26009;/&#35768;&#26124;&#32487;&#25511;-&#20844;&#21496;&#22833;&#19994;&#20154;&#21592;&#34917;&#36148;&#36164;&#26009;/2&#20844;&#21496;&#20139;&#21463;&#31038;&#20445;&#34917;&#36148;&#25193;&#22260;&#25919;&#31574;&#20154;&#21592;&#20449;&#24687;&#34920;-&#35768;&#26124;&#32487;&#2551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he/Documents/xwechat_files/wxid_dota4s7bodpj22_d0c5/msg/file/2026-10//data/home/huanghe/2026&#24180;/&#25193;&#22823;&#31038;&#20250;&#20445;&#38505;&#34917;&#36148;/&#30003;&#35831;&#26448;&#26009;/&#21457;&#37117;&#23454;&#19994;/&#33487;&#20122;&#23425;&#25193;&#22823;&#31038;&#20250;&#20445;&#38505;&#30003;&#35831;&#36164;&#26009;/2&#20844;&#21496;&#20139;&#21463;&#31038;&#20445;&#34917;&#36148;&#25193;&#22260;&#25919;&#31574;&#20154;&#21592;&#20449;&#24687;&#34920;(1)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he/Documents/xwechat_files/wxid_dota4s7bodpj22_d0c5/msg/file/2026-10//data/home/huanghe/2026&#24180;/&#25193;&#22823;&#31038;&#20250;&#20445;&#38505;&#34917;&#36148;/&#30003;&#35831;&#26448;&#26009;/&#24503;&#29702;&#26045;&#23572;/2&#20844;&#21496;&#20139;&#21463;&#31038;&#20445;&#34917;&#36148;&#25193;&#22260;&#25919;&#31574;&#20154;&#21592;&#20449;&#24687;&#34920;%20-%20&#24503;&#29702;&#26045;&#23572;&#20844;&#21496;&#25552;&#20132;(5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huanghe/2026&#24180;/&#25193;&#22823;&#31038;&#20250;&#20445;&#38505;&#34917;&#36148;/9&#26376;&#23457;&#26680;&#23436;&#27605;/&#25991;&#29790;&#20844;&#21496;&#20139;&#21463;&#31038;&#20445;&#34917;&#36148;&#25193;&#22260;&#25919;&#31574;&#20154;&#21592;&#20449;&#24687;&#34920;-&#31532;&#19968;&#25209;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he/Documents/xwechat_files/wxid_dota4s7bodpj22_d0c5/msg/file/2026-11/11.2&#23450;&#31295;&#27719;&#24635;&#20844;&#21496;&#20139;&#21463;&#31038;&#20445;&#34917;&#36148;&#25193;&#22260;&#25919;&#31574;&#20154;&#21592;&#20449;&#24687;&#34920;(2)(4)(2)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毕业生"/>
      <sheetName val="失业登记人员"/>
      <sheetName val="代码项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毕业生"/>
      <sheetName val="失业登记人员"/>
      <sheetName val="代码项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毕业生"/>
      <sheetName val="失业登记人员"/>
      <sheetName val="代码项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毕业生"/>
      <sheetName val="毕业生 (2)"/>
      <sheetName val="失业登记人员"/>
      <sheetName val="代码项"/>
      <sheetName val="Sheet1"/>
      <sheetName val="Sheet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毕业生"/>
      <sheetName val="失业登记人员"/>
      <sheetName val="代码项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毕业生"/>
      <sheetName val="失业登记人员"/>
      <sheetName val="代码项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毕业生"/>
      <sheetName val="失业登记人员"/>
      <sheetName val="代码项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毕业生"/>
      <sheetName val="失业登记人员"/>
      <sheetName val="代码项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毕业生"/>
      <sheetName val="失业登记人员"/>
      <sheetName val="代码项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毕业生"/>
      <sheetName val="失业登记人员"/>
      <sheetName val="代码项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毕业生"/>
      <sheetName val="失业登记人员"/>
      <sheetName val="代码项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7"/>
  <sheetViews>
    <sheetView tabSelected="1" topLeftCell="E1" workbookViewId="0">
      <selection activeCell="B1" sqref="B1:P1"/>
    </sheetView>
  </sheetViews>
  <sheetFormatPr defaultColWidth="9" defaultRowHeight="20" customHeight="1"/>
  <cols>
    <col min="1" max="2" width="9" style="8"/>
    <col min="3" max="3" width="21.76" style="8" customWidth="1"/>
    <col min="4" max="4" width="26.6266666666667" style="8" customWidth="1"/>
    <col min="5" max="5" width="15.76" style="8" customWidth="1"/>
    <col min="6" max="6" width="16" style="8" customWidth="1"/>
    <col min="7" max="7" width="9.37333333333333" style="8" customWidth="1"/>
    <col min="8" max="8" width="11.26" style="8" customWidth="1"/>
    <col min="9" max="9" width="17.8733333333333" style="8" customWidth="1"/>
    <col min="10" max="10" width="18.5" style="8" customWidth="1"/>
    <col min="11" max="11" width="16.1266666666667" style="8" customWidth="1"/>
    <col min="12" max="12" width="9.62666666666667" style="8" customWidth="1"/>
    <col min="13" max="14" width="9" style="8"/>
    <col min="15" max="15" width="35.2733333333333" style="8" customWidth="1"/>
    <col min="16" max="16" width="13.5" style="8" customWidth="1"/>
    <col min="17" max="17" width="16.5" style="3" customWidth="1"/>
    <col min="18" max="16384" width="9" style="9"/>
  </cols>
  <sheetData>
    <row r="1" s="1" customFormat="1" ht="70" customHeight="1" spans="1:17">
      <c r="A1" s="10"/>
      <c r="B1" s="11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57"/>
    </row>
    <row r="2" s="2" customFormat="1" ht="41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9" t="s">
        <v>17</v>
      </c>
    </row>
    <row r="3" s="3" customFormat="1" customHeight="1" spans="1:17">
      <c r="A3" s="13">
        <v>1</v>
      </c>
      <c r="B3" s="14" t="s">
        <v>18</v>
      </c>
      <c r="C3" s="14" t="s">
        <v>19</v>
      </c>
      <c r="D3" s="13" t="s">
        <v>20</v>
      </c>
      <c r="E3" s="31">
        <v>4913.55</v>
      </c>
      <c r="F3" s="31">
        <v>3816.32</v>
      </c>
      <c r="G3" s="31">
        <v>954.08</v>
      </c>
      <c r="H3" s="31">
        <v>143.15</v>
      </c>
      <c r="I3" s="31">
        <v>202502</v>
      </c>
      <c r="J3" s="31">
        <v>202601</v>
      </c>
      <c r="K3" s="31">
        <v>1228.2</v>
      </c>
      <c r="L3" s="31">
        <v>954</v>
      </c>
      <c r="M3" s="13">
        <v>238.5</v>
      </c>
      <c r="N3" s="13">
        <v>35.7</v>
      </c>
      <c r="O3" s="13" t="s">
        <v>21</v>
      </c>
      <c r="P3" s="13" t="s">
        <v>22</v>
      </c>
      <c r="Q3" s="13" t="s">
        <v>23</v>
      </c>
    </row>
    <row r="4" s="4" customFormat="1" customHeight="1" spans="1:17">
      <c r="A4" s="15">
        <v>2</v>
      </c>
      <c r="B4" s="16" t="s">
        <v>24</v>
      </c>
      <c r="C4" s="16" t="s">
        <v>25</v>
      </c>
      <c r="D4" s="15" t="s">
        <v>20</v>
      </c>
      <c r="E4" s="32">
        <f t="shared" ref="E4:E12" si="0">SUM(F4+G4+H4)</f>
        <v>2410.2</v>
      </c>
      <c r="F4" s="21">
        <f t="shared" ref="F4:F12" si="1">312*6</f>
        <v>1872</v>
      </c>
      <c r="G4" s="21">
        <f t="shared" ref="G4:G12" si="2">78*6</f>
        <v>468</v>
      </c>
      <c r="H4" s="33">
        <f t="shared" ref="H4:H12" si="3">11.7*6</f>
        <v>70.2</v>
      </c>
      <c r="I4" s="35">
        <v>202601</v>
      </c>
      <c r="J4" s="15">
        <v>202606</v>
      </c>
      <c r="K4" s="33">
        <v>602.5</v>
      </c>
      <c r="L4" s="47">
        <f t="shared" ref="L4:L13" si="4">F4*0.25</f>
        <v>468</v>
      </c>
      <c r="M4" s="48">
        <f t="shared" ref="M4:M12" si="5">G4*0.25</f>
        <v>117</v>
      </c>
      <c r="N4" s="33">
        <v>17.5</v>
      </c>
      <c r="O4" s="15" t="s">
        <v>26</v>
      </c>
      <c r="P4" s="15" t="s">
        <v>22</v>
      </c>
      <c r="Q4" s="24" t="s">
        <v>23</v>
      </c>
    </row>
    <row r="5" s="4" customFormat="1" customHeight="1" spans="1:17">
      <c r="A5" s="15">
        <v>3</v>
      </c>
      <c r="B5" s="16" t="s">
        <v>27</v>
      </c>
      <c r="C5" s="17" t="s">
        <v>28</v>
      </c>
      <c r="D5" s="15" t="s">
        <v>20</v>
      </c>
      <c r="E5" s="32">
        <f t="shared" si="0"/>
        <v>2410.2</v>
      </c>
      <c r="F5" s="21">
        <f t="shared" si="1"/>
        <v>1872</v>
      </c>
      <c r="G5" s="21">
        <f t="shared" si="2"/>
        <v>468</v>
      </c>
      <c r="H5" s="33">
        <f t="shared" si="3"/>
        <v>70.2</v>
      </c>
      <c r="I5" s="35">
        <v>202601</v>
      </c>
      <c r="J5" s="15">
        <v>202606</v>
      </c>
      <c r="K5" s="33">
        <v>602.5</v>
      </c>
      <c r="L5" s="47">
        <f t="shared" si="4"/>
        <v>468</v>
      </c>
      <c r="M5" s="48">
        <f t="shared" si="5"/>
        <v>117</v>
      </c>
      <c r="N5" s="33">
        <v>17.5</v>
      </c>
      <c r="O5" s="15" t="s">
        <v>26</v>
      </c>
      <c r="P5" s="15" t="s">
        <v>22</v>
      </c>
      <c r="Q5" s="24" t="s">
        <v>23</v>
      </c>
    </row>
    <row r="6" s="4" customFormat="1" customHeight="1" spans="1:17">
      <c r="A6" s="15">
        <v>4</v>
      </c>
      <c r="B6" s="16" t="s">
        <v>29</v>
      </c>
      <c r="C6" s="17" t="s">
        <v>30</v>
      </c>
      <c r="D6" s="15" t="s">
        <v>20</v>
      </c>
      <c r="E6" s="32">
        <f t="shared" si="0"/>
        <v>2410.2</v>
      </c>
      <c r="F6" s="21">
        <f t="shared" si="1"/>
        <v>1872</v>
      </c>
      <c r="G6" s="21">
        <f t="shared" si="2"/>
        <v>468</v>
      </c>
      <c r="H6" s="33">
        <f t="shared" si="3"/>
        <v>70.2</v>
      </c>
      <c r="I6" s="35">
        <v>202601</v>
      </c>
      <c r="J6" s="15">
        <v>202606</v>
      </c>
      <c r="K6" s="33">
        <v>602.5</v>
      </c>
      <c r="L6" s="47">
        <f t="shared" si="4"/>
        <v>468</v>
      </c>
      <c r="M6" s="48">
        <f t="shared" si="5"/>
        <v>117</v>
      </c>
      <c r="N6" s="33">
        <v>17.5</v>
      </c>
      <c r="O6" s="15" t="s">
        <v>26</v>
      </c>
      <c r="P6" s="15" t="s">
        <v>22</v>
      </c>
      <c r="Q6" s="24" t="s">
        <v>23</v>
      </c>
    </row>
    <row r="7" s="4" customFormat="1" customHeight="1" spans="1:17">
      <c r="A7" s="15">
        <v>5</v>
      </c>
      <c r="B7" s="16" t="s">
        <v>31</v>
      </c>
      <c r="C7" s="17" t="s">
        <v>32</v>
      </c>
      <c r="D7" s="15" t="s">
        <v>20</v>
      </c>
      <c r="E7" s="32">
        <f t="shared" si="0"/>
        <v>2410.2</v>
      </c>
      <c r="F7" s="21">
        <f t="shared" si="1"/>
        <v>1872</v>
      </c>
      <c r="G7" s="21">
        <f t="shared" si="2"/>
        <v>468</v>
      </c>
      <c r="H7" s="33">
        <f t="shared" si="3"/>
        <v>70.2</v>
      </c>
      <c r="I7" s="35">
        <v>202601</v>
      </c>
      <c r="J7" s="15">
        <v>202606</v>
      </c>
      <c r="K7" s="33">
        <v>602.5</v>
      </c>
      <c r="L7" s="47">
        <f t="shared" si="4"/>
        <v>468</v>
      </c>
      <c r="M7" s="48">
        <f t="shared" si="5"/>
        <v>117</v>
      </c>
      <c r="N7" s="33">
        <v>17.5</v>
      </c>
      <c r="O7" s="15" t="s">
        <v>26</v>
      </c>
      <c r="P7" s="15" t="s">
        <v>22</v>
      </c>
      <c r="Q7" s="24" t="s">
        <v>23</v>
      </c>
    </row>
    <row r="8" s="4" customFormat="1" customHeight="1" spans="1:17">
      <c r="A8" s="15">
        <v>6</v>
      </c>
      <c r="B8" s="16" t="s">
        <v>33</v>
      </c>
      <c r="C8" s="18" t="s">
        <v>34</v>
      </c>
      <c r="D8" s="15" t="s">
        <v>20</v>
      </c>
      <c r="E8" s="32">
        <f t="shared" si="0"/>
        <v>2410.2</v>
      </c>
      <c r="F8" s="21">
        <f t="shared" si="1"/>
        <v>1872</v>
      </c>
      <c r="G8" s="21">
        <f t="shared" si="2"/>
        <v>468</v>
      </c>
      <c r="H8" s="33">
        <f t="shared" si="3"/>
        <v>70.2</v>
      </c>
      <c r="I8" s="35">
        <v>202601</v>
      </c>
      <c r="J8" s="15">
        <v>202606</v>
      </c>
      <c r="K8" s="33">
        <v>602.5</v>
      </c>
      <c r="L8" s="47">
        <f t="shared" si="4"/>
        <v>468</v>
      </c>
      <c r="M8" s="48">
        <f t="shared" si="5"/>
        <v>117</v>
      </c>
      <c r="N8" s="33">
        <v>17.5</v>
      </c>
      <c r="O8" s="15" t="s">
        <v>26</v>
      </c>
      <c r="P8" s="15" t="s">
        <v>22</v>
      </c>
      <c r="Q8" s="24" t="s">
        <v>23</v>
      </c>
    </row>
    <row r="9" s="4" customFormat="1" customHeight="1" spans="1:17">
      <c r="A9" s="15">
        <v>7</v>
      </c>
      <c r="B9" s="16" t="s">
        <v>35</v>
      </c>
      <c r="C9" s="18" t="s">
        <v>36</v>
      </c>
      <c r="D9" s="15" t="s">
        <v>20</v>
      </c>
      <c r="E9" s="32">
        <f t="shared" si="0"/>
        <v>2410.2</v>
      </c>
      <c r="F9" s="21">
        <f t="shared" si="1"/>
        <v>1872</v>
      </c>
      <c r="G9" s="21">
        <f t="shared" si="2"/>
        <v>468</v>
      </c>
      <c r="H9" s="33">
        <f t="shared" si="3"/>
        <v>70.2</v>
      </c>
      <c r="I9" s="35">
        <v>202601</v>
      </c>
      <c r="J9" s="15">
        <v>202606</v>
      </c>
      <c r="K9" s="33">
        <v>602.5</v>
      </c>
      <c r="L9" s="47">
        <f t="shared" si="4"/>
        <v>468</v>
      </c>
      <c r="M9" s="48">
        <f t="shared" si="5"/>
        <v>117</v>
      </c>
      <c r="N9" s="33">
        <v>17.5</v>
      </c>
      <c r="O9" s="15" t="s">
        <v>26</v>
      </c>
      <c r="P9" s="15" t="s">
        <v>22</v>
      </c>
      <c r="Q9" s="24" t="s">
        <v>23</v>
      </c>
    </row>
    <row r="10" s="4" customFormat="1" customHeight="1" spans="1:17">
      <c r="A10" s="15">
        <v>8</v>
      </c>
      <c r="B10" s="16" t="s">
        <v>37</v>
      </c>
      <c r="C10" s="17" t="s">
        <v>38</v>
      </c>
      <c r="D10" s="15" t="s">
        <v>20</v>
      </c>
      <c r="E10" s="32">
        <f t="shared" si="0"/>
        <v>2410.2</v>
      </c>
      <c r="F10" s="21">
        <f t="shared" si="1"/>
        <v>1872</v>
      </c>
      <c r="G10" s="21">
        <f t="shared" si="2"/>
        <v>468</v>
      </c>
      <c r="H10" s="33">
        <f t="shared" si="3"/>
        <v>70.2</v>
      </c>
      <c r="I10" s="35">
        <v>202601</v>
      </c>
      <c r="J10" s="15">
        <v>202606</v>
      </c>
      <c r="K10" s="33">
        <v>602.5</v>
      </c>
      <c r="L10" s="47">
        <f t="shared" si="4"/>
        <v>468</v>
      </c>
      <c r="M10" s="48">
        <f t="shared" si="5"/>
        <v>117</v>
      </c>
      <c r="N10" s="33">
        <v>17.5</v>
      </c>
      <c r="O10" s="15" t="s">
        <v>26</v>
      </c>
      <c r="P10" s="15" t="s">
        <v>22</v>
      </c>
      <c r="Q10" s="24" t="s">
        <v>23</v>
      </c>
    </row>
    <row r="11" s="4" customFormat="1" customHeight="1" spans="1:17">
      <c r="A11" s="15">
        <v>9</v>
      </c>
      <c r="B11" s="16" t="s">
        <v>39</v>
      </c>
      <c r="C11" s="17" t="s">
        <v>40</v>
      </c>
      <c r="D11" s="15" t="s">
        <v>20</v>
      </c>
      <c r="E11" s="32">
        <f t="shared" si="0"/>
        <v>2410.2</v>
      </c>
      <c r="F11" s="21">
        <f t="shared" si="1"/>
        <v>1872</v>
      </c>
      <c r="G11" s="21">
        <f t="shared" si="2"/>
        <v>468</v>
      </c>
      <c r="H11" s="33">
        <f t="shared" si="3"/>
        <v>70.2</v>
      </c>
      <c r="I11" s="35">
        <v>202601</v>
      </c>
      <c r="J11" s="15">
        <v>202606</v>
      </c>
      <c r="K11" s="33">
        <v>602.5</v>
      </c>
      <c r="L11" s="47">
        <f t="shared" si="4"/>
        <v>468</v>
      </c>
      <c r="M11" s="48">
        <f t="shared" si="5"/>
        <v>117</v>
      </c>
      <c r="N11" s="33">
        <v>17.5</v>
      </c>
      <c r="O11" s="15" t="s">
        <v>26</v>
      </c>
      <c r="P11" s="15" t="s">
        <v>22</v>
      </c>
      <c r="Q11" s="24" t="s">
        <v>23</v>
      </c>
    </row>
    <row r="12" s="4" customFormat="1" customHeight="1" spans="1:17">
      <c r="A12" s="15">
        <v>10</v>
      </c>
      <c r="B12" s="16" t="s">
        <v>41</v>
      </c>
      <c r="C12" s="17" t="s">
        <v>42</v>
      </c>
      <c r="D12" s="15" t="s">
        <v>20</v>
      </c>
      <c r="E12" s="32">
        <f t="shared" si="0"/>
        <v>2410.2</v>
      </c>
      <c r="F12" s="21">
        <f t="shared" si="1"/>
        <v>1872</v>
      </c>
      <c r="G12" s="21">
        <f t="shared" si="2"/>
        <v>468</v>
      </c>
      <c r="H12" s="33">
        <f t="shared" si="3"/>
        <v>70.2</v>
      </c>
      <c r="I12" s="35">
        <v>202601</v>
      </c>
      <c r="J12" s="15">
        <v>202606</v>
      </c>
      <c r="K12" s="33">
        <v>602.5</v>
      </c>
      <c r="L12" s="47">
        <f t="shared" si="4"/>
        <v>468</v>
      </c>
      <c r="M12" s="48">
        <f t="shared" si="5"/>
        <v>117</v>
      </c>
      <c r="N12" s="33">
        <v>17.5</v>
      </c>
      <c r="O12" s="15" t="s">
        <v>26</v>
      </c>
      <c r="P12" s="15" t="s">
        <v>22</v>
      </c>
      <c r="Q12" s="24" t="s">
        <v>23</v>
      </c>
    </row>
    <row r="13" s="4" customFormat="1" customHeight="1" spans="1:17">
      <c r="A13" s="15">
        <v>11</v>
      </c>
      <c r="B13" s="19" t="s">
        <v>43</v>
      </c>
      <c r="C13" s="20" t="s">
        <v>44</v>
      </c>
      <c r="D13" s="20" t="s">
        <v>20</v>
      </c>
      <c r="E13" s="34">
        <f t="shared" ref="E13:E26" si="6">F13+G13+H13</f>
        <v>4688.76</v>
      </c>
      <c r="F13" s="35">
        <v>3641.76</v>
      </c>
      <c r="G13" s="35">
        <v>910.44</v>
      </c>
      <c r="H13" s="35">
        <v>136.56</v>
      </c>
      <c r="I13" s="15">
        <v>202501</v>
      </c>
      <c r="J13" s="15">
        <v>202512</v>
      </c>
      <c r="K13" s="33">
        <v>1172.1</v>
      </c>
      <c r="L13" s="33">
        <v>910.4</v>
      </c>
      <c r="M13" s="33">
        <v>227.6</v>
      </c>
      <c r="N13" s="33">
        <v>34.1</v>
      </c>
      <c r="O13" s="20" t="s">
        <v>45</v>
      </c>
      <c r="P13" s="20" t="s">
        <v>22</v>
      </c>
      <c r="Q13" s="24" t="s">
        <v>23</v>
      </c>
    </row>
    <row r="14" s="4" customFormat="1" customHeight="1" spans="1:17">
      <c r="A14" s="15">
        <v>12</v>
      </c>
      <c r="B14" s="15" t="s">
        <v>46</v>
      </c>
      <c r="C14" s="20" t="s">
        <v>47</v>
      </c>
      <c r="D14" s="20" t="s">
        <v>20</v>
      </c>
      <c r="E14" s="34">
        <f t="shared" si="6"/>
        <v>1972.95</v>
      </c>
      <c r="F14" s="34">
        <v>1532.4</v>
      </c>
      <c r="G14" s="35">
        <v>383.1</v>
      </c>
      <c r="H14" s="35">
        <v>57.45</v>
      </c>
      <c r="I14" s="35">
        <v>202601</v>
      </c>
      <c r="J14" s="15">
        <v>202605</v>
      </c>
      <c r="K14" s="33">
        <v>493.1</v>
      </c>
      <c r="L14" s="33">
        <v>383.1</v>
      </c>
      <c r="M14" s="33">
        <v>95.7</v>
      </c>
      <c r="N14" s="33">
        <v>14.3</v>
      </c>
      <c r="O14" s="20" t="s">
        <v>45</v>
      </c>
      <c r="P14" s="20" t="s">
        <v>22</v>
      </c>
      <c r="Q14" s="24" t="s">
        <v>23</v>
      </c>
    </row>
    <row r="15" s="4" customFormat="1" customHeight="1" spans="1:17">
      <c r="A15" s="15">
        <v>13</v>
      </c>
      <c r="B15" s="19" t="s">
        <v>48</v>
      </c>
      <c r="C15" s="20" t="s">
        <v>49</v>
      </c>
      <c r="D15" s="20" t="s">
        <v>20</v>
      </c>
      <c r="E15" s="34">
        <f t="shared" si="6"/>
        <v>2367.54</v>
      </c>
      <c r="F15" s="35">
        <v>1838.88</v>
      </c>
      <c r="G15" s="35">
        <v>459.72</v>
      </c>
      <c r="H15" s="35">
        <v>68.94</v>
      </c>
      <c r="I15" s="35">
        <v>202601</v>
      </c>
      <c r="J15" s="15">
        <v>202606</v>
      </c>
      <c r="K15" s="33">
        <v>591.8</v>
      </c>
      <c r="L15" s="33">
        <v>459.7</v>
      </c>
      <c r="M15" s="33">
        <v>114.9</v>
      </c>
      <c r="N15" s="33">
        <v>17.2</v>
      </c>
      <c r="O15" s="20" t="s">
        <v>45</v>
      </c>
      <c r="P15" s="20" t="s">
        <v>22</v>
      </c>
      <c r="Q15" s="24" t="s">
        <v>23</v>
      </c>
    </row>
    <row r="16" s="4" customFormat="1" customHeight="1" spans="1:17">
      <c r="A16" s="15">
        <v>14</v>
      </c>
      <c r="B16" s="19" t="s">
        <v>50</v>
      </c>
      <c r="C16" s="20" t="s">
        <v>51</v>
      </c>
      <c r="D16" s="20" t="s">
        <v>20</v>
      </c>
      <c r="E16" s="34">
        <f t="shared" si="6"/>
        <v>4326</v>
      </c>
      <c r="F16" s="35">
        <v>3360</v>
      </c>
      <c r="G16" s="35">
        <v>840</v>
      </c>
      <c r="H16" s="34">
        <v>126</v>
      </c>
      <c r="I16" s="35">
        <v>202601</v>
      </c>
      <c r="J16" s="15">
        <v>202606</v>
      </c>
      <c r="K16" s="33">
        <v>1081.5</v>
      </c>
      <c r="L16" s="48">
        <v>840</v>
      </c>
      <c r="M16" s="48">
        <v>210</v>
      </c>
      <c r="N16" s="33">
        <v>31.5</v>
      </c>
      <c r="O16" s="20" t="s">
        <v>45</v>
      </c>
      <c r="P16" s="20" t="s">
        <v>22</v>
      </c>
      <c r="Q16" s="24" t="s">
        <v>23</v>
      </c>
    </row>
    <row r="17" s="4" customFormat="1" customHeight="1" spans="1:17">
      <c r="A17" s="15">
        <v>15</v>
      </c>
      <c r="B17" s="20" t="s">
        <v>52</v>
      </c>
      <c r="C17" s="20" t="s">
        <v>53</v>
      </c>
      <c r="D17" s="20" t="s">
        <v>20</v>
      </c>
      <c r="E17" s="36">
        <f t="shared" si="6"/>
        <v>3528.15</v>
      </c>
      <c r="F17" s="37">
        <v>2740.32</v>
      </c>
      <c r="G17" s="37">
        <v>685.08</v>
      </c>
      <c r="H17" s="37">
        <v>102.75</v>
      </c>
      <c r="I17" s="44">
        <v>202504</v>
      </c>
      <c r="J17" s="44">
        <v>202512</v>
      </c>
      <c r="K17" s="49">
        <v>881.8</v>
      </c>
      <c r="L17" s="42">
        <v>685</v>
      </c>
      <c r="M17" s="49">
        <v>171.2</v>
      </c>
      <c r="N17" s="49">
        <v>25.6</v>
      </c>
      <c r="O17" s="20" t="s">
        <v>54</v>
      </c>
      <c r="P17" s="20" t="s">
        <v>22</v>
      </c>
      <c r="Q17" s="24" t="s">
        <v>23</v>
      </c>
    </row>
    <row r="18" s="4" customFormat="1" customHeight="1" spans="1:17">
      <c r="A18" s="15">
        <v>16</v>
      </c>
      <c r="B18" s="20" t="s">
        <v>55</v>
      </c>
      <c r="C18" s="20" t="s">
        <v>56</v>
      </c>
      <c r="D18" s="20" t="s">
        <v>20</v>
      </c>
      <c r="E18" s="37">
        <f t="shared" si="6"/>
        <v>3945.9</v>
      </c>
      <c r="F18" s="37">
        <v>3064.8</v>
      </c>
      <c r="G18" s="37">
        <v>766.2</v>
      </c>
      <c r="H18" s="37">
        <v>114.9</v>
      </c>
      <c r="I18" s="20">
        <v>202509</v>
      </c>
      <c r="J18" s="20">
        <v>202606</v>
      </c>
      <c r="K18" s="49">
        <v>986.4</v>
      </c>
      <c r="L18" s="49">
        <v>766.2</v>
      </c>
      <c r="M18" s="49">
        <v>191.5</v>
      </c>
      <c r="N18" s="49">
        <v>28.7</v>
      </c>
      <c r="O18" s="20" t="s">
        <v>54</v>
      </c>
      <c r="P18" s="20" t="s">
        <v>22</v>
      </c>
      <c r="Q18" s="24" t="s">
        <v>23</v>
      </c>
    </row>
    <row r="19" s="4" customFormat="1" customHeight="1" spans="1:17">
      <c r="A19" s="15">
        <v>17</v>
      </c>
      <c r="B19" s="20" t="s">
        <v>57</v>
      </c>
      <c r="C19" s="20" t="s">
        <v>58</v>
      </c>
      <c r="D19" s="20" t="s">
        <v>20</v>
      </c>
      <c r="E19" s="37">
        <f t="shared" si="6"/>
        <v>4688.76</v>
      </c>
      <c r="F19" s="37">
        <v>3641.76</v>
      </c>
      <c r="G19" s="37">
        <v>910.44</v>
      </c>
      <c r="H19" s="37">
        <v>136.56</v>
      </c>
      <c r="I19" s="20">
        <v>202501</v>
      </c>
      <c r="J19" s="20">
        <v>202512</v>
      </c>
      <c r="K19" s="49">
        <v>1172.1</v>
      </c>
      <c r="L19" s="49">
        <v>910.4</v>
      </c>
      <c r="M19" s="49">
        <v>227.6</v>
      </c>
      <c r="N19" s="49">
        <v>34.1</v>
      </c>
      <c r="O19" s="20" t="s">
        <v>54</v>
      </c>
      <c r="P19" s="20" t="s">
        <v>22</v>
      </c>
      <c r="Q19" s="24" t="s">
        <v>23</v>
      </c>
    </row>
    <row r="20" s="4" customFormat="1" customHeight="1" spans="1:17">
      <c r="A20" s="15">
        <v>18</v>
      </c>
      <c r="B20" s="20" t="s">
        <v>59</v>
      </c>
      <c r="C20" s="20" t="s">
        <v>60</v>
      </c>
      <c r="D20" s="20" t="s">
        <v>20</v>
      </c>
      <c r="E20" s="37">
        <f t="shared" si="6"/>
        <v>4688.76</v>
      </c>
      <c r="F20" s="37">
        <v>3641.76</v>
      </c>
      <c r="G20" s="37">
        <v>910.44</v>
      </c>
      <c r="H20" s="37">
        <v>136.56</v>
      </c>
      <c r="I20" s="20">
        <v>202501</v>
      </c>
      <c r="J20" s="20">
        <v>202512</v>
      </c>
      <c r="K20" s="49">
        <v>1172.1</v>
      </c>
      <c r="L20" s="49">
        <v>910.4</v>
      </c>
      <c r="M20" s="49">
        <v>227.6</v>
      </c>
      <c r="N20" s="49">
        <v>34.1</v>
      </c>
      <c r="O20" s="20" t="s">
        <v>54</v>
      </c>
      <c r="P20" s="20" t="s">
        <v>22</v>
      </c>
      <c r="Q20" s="24" t="s">
        <v>23</v>
      </c>
    </row>
    <row r="21" s="4" customFormat="1" customHeight="1" spans="1:17">
      <c r="A21" s="15">
        <v>19</v>
      </c>
      <c r="B21" s="20" t="s">
        <v>61</v>
      </c>
      <c r="C21" s="20" t="s">
        <v>62</v>
      </c>
      <c r="D21" s="20" t="s">
        <v>20</v>
      </c>
      <c r="E21" s="37">
        <f t="shared" si="6"/>
        <v>4340.49</v>
      </c>
      <c r="F21" s="37">
        <v>3371.28</v>
      </c>
      <c r="G21" s="37">
        <v>842.82</v>
      </c>
      <c r="H21" s="37">
        <v>126.39</v>
      </c>
      <c r="I21" s="20">
        <v>202508</v>
      </c>
      <c r="J21" s="20">
        <v>202606</v>
      </c>
      <c r="K21" s="42">
        <v>1085</v>
      </c>
      <c r="L21" s="49">
        <v>842.8</v>
      </c>
      <c r="M21" s="49">
        <v>210.7</v>
      </c>
      <c r="N21" s="49">
        <v>31.5</v>
      </c>
      <c r="O21" s="20" t="s">
        <v>54</v>
      </c>
      <c r="P21" s="20" t="s">
        <v>22</v>
      </c>
      <c r="Q21" s="24" t="s">
        <v>23</v>
      </c>
    </row>
    <row r="22" s="4" customFormat="1" customHeight="1" spans="1:17">
      <c r="A22" s="15">
        <v>20</v>
      </c>
      <c r="B22" s="20" t="s">
        <v>63</v>
      </c>
      <c r="C22" s="20" t="s">
        <v>64</v>
      </c>
      <c r="D22" s="20" t="s">
        <v>20</v>
      </c>
      <c r="E22" s="37">
        <f t="shared" si="6"/>
        <v>4340.49</v>
      </c>
      <c r="F22" s="37">
        <v>3371.28</v>
      </c>
      <c r="G22" s="37">
        <v>842.82</v>
      </c>
      <c r="H22" s="37">
        <v>126.39</v>
      </c>
      <c r="I22" s="20">
        <v>202508</v>
      </c>
      <c r="J22" s="20">
        <v>202606</v>
      </c>
      <c r="K22" s="42">
        <v>1085</v>
      </c>
      <c r="L22" s="49">
        <v>842.8</v>
      </c>
      <c r="M22" s="49">
        <v>210.7</v>
      </c>
      <c r="N22" s="49">
        <v>31.5</v>
      </c>
      <c r="O22" s="20" t="s">
        <v>54</v>
      </c>
      <c r="P22" s="20" t="s">
        <v>22</v>
      </c>
      <c r="Q22" s="24" t="s">
        <v>23</v>
      </c>
    </row>
    <row r="23" s="4" customFormat="1" customHeight="1" spans="1:17">
      <c r="A23" s="15">
        <v>21</v>
      </c>
      <c r="B23" s="20" t="s">
        <v>65</v>
      </c>
      <c r="C23" s="20" t="s">
        <v>66</v>
      </c>
      <c r="D23" s="20" t="s">
        <v>20</v>
      </c>
      <c r="E23" s="37">
        <f t="shared" si="6"/>
        <v>2762.13</v>
      </c>
      <c r="F23" s="37">
        <v>2145.36</v>
      </c>
      <c r="G23" s="37">
        <v>536.34</v>
      </c>
      <c r="H23" s="37">
        <v>80.43</v>
      </c>
      <c r="I23" s="20">
        <v>202510</v>
      </c>
      <c r="J23" s="20">
        <v>202604</v>
      </c>
      <c r="K23" s="49">
        <v>690.4</v>
      </c>
      <c r="L23" s="49">
        <v>536.3</v>
      </c>
      <c r="M23" s="42">
        <v>134</v>
      </c>
      <c r="N23" s="49">
        <v>20.1</v>
      </c>
      <c r="O23" s="20" t="s">
        <v>54</v>
      </c>
      <c r="P23" s="20" t="s">
        <v>22</v>
      </c>
      <c r="Q23" s="24" t="s">
        <v>23</v>
      </c>
    </row>
    <row r="24" s="4" customFormat="1" customHeight="1" spans="1:17">
      <c r="A24" s="15">
        <v>22</v>
      </c>
      <c r="B24" s="21" t="s">
        <v>67</v>
      </c>
      <c r="C24" s="21" t="s">
        <v>68</v>
      </c>
      <c r="D24" s="21" t="s">
        <v>20</v>
      </c>
      <c r="E24" s="36">
        <f t="shared" si="6"/>
        <v>4688.76</v>
      </c>
      <c r="F24" s="36">
        <v>3641.76</v>
      </c>
      <c r="G24" s="36">
        <v>910.44</v>
      </c>
      <c r="H24" s="36">
        <v>136.56</v>
      </c>
      <c r="I24" s="21">
        <v>202501</v>
      </c>
      <c r="J24" s="21">
        <v>202512</v>
      </c>
      <c r="K24" s="33">
        <v>1172.1</v>
      </c>
      <c r="L24" s="33">
        <v>910.4</v>
      </c>
      <c r="M24" s="33">
        <v>227.6</v>
      </c>
      <c r="N24" s="33">
        <v>34.1</v>
      </c>
      <c r="O24" s="21" t="s">
        <v>54</v>
      </c>
      <c r="P24" s="21" t="s">
        <v>22</v>
      </c>
      <c r="Q24" s="24" t="s">
        <v>23</v>
      </c>
    </row>
    <row r="25" s="4" customFormat="1" customHeight="1" spans="1:17">
      <c r="A25" s="15">
        <v>23</v>
      </c>
      <c r="B25" s="16" t="s">
        <v>69</v>
      </c>
      <c r="C25" s="16" t="s">
        <v>70</v>
      </c>
      <c r="D25" s="19" t="s">
        <v>20</v>
      </c>
      <c r="E25" s="36">
        <f t="shared" si="6"/>
        <v>4688.76</v>
      </c>
      <c r="F25" s="36">
        <v>3641.76</v>
      </c>
      <c r="G25" s="36">
        <v>910.44</v>
      </c>
      <c r="H25" s="36">
        <v>136.56</v>
      </c>
      <c r="I25" s="21">
        <v>202501</v>
      </c>
      <c r="J25" s="21">
        <v>202512</v>
      </c>
      <c r="K25" s="33">
        <v>1172.1</v>
      </c>
      <c r="L25" s="33">
        <v>910.4</v>
      </c>
      <c r="M25" s="33">
        <v>227.6</v>
      </c>
      <c r="N25" s="33">
        <v>34.1</v>
      </c>
      <c r="O25" s="21" t="s">
        <v>54</v>
      </c>
      <c r="P25" s="21" t="s">
        <v>22</v>
      </c>
      <c r="Q25" s="24" t="s">
        <v>23</v>
      </c>
    </row>
    <row r="26" s="4" customFormat="1" customHeight="1" spans="1:17">
      <c r="A26" s="15">
        <v>24</v>
      </c>
      <c r="B26" s="16" t="s">
        <v>71</v>
      </c>
      <c r="C26" s="21" t="s">
        <v>72</v>
      </c>
      <c r="D26" s="21" t="s">
        <v>20</v>
      </c>
      <c r="E26" s="36">
        <f t="shared" si="6"/>
        <v>386.87</v>
      </c>
      <c r="F26" s="36">
        <v>300.48</v>
      </c>
      <c r="G26" s="36">
        <v>75.12</v>
      </c>
      <c r="H26" s="36">
        <v>11.27</v>
      </c>
      <c r="I26" s="21">
        <v>202501</v>
      </c>
      <c r="J26" s="21">
        <v>202501</v>
      </c>
      <c r="K26" s="33">
        <v>96.6</v>
      </c>
      <c r="L26" s="33">
        <v>75.1</v>
      </c>
      <c r="M26" s="33">
        <v>18.7</v>
      </c>
      <c r="N26" s="33">
        <v>2.8</v>
      </c>
      <c r="O26" s="21" t="s">
        <v>54</v>
      </c>
      <c r="P26" s="21" t="s">
        <v>22</v>
      </c>
      <c r="Q26" s="24" t="s">
        <v>23</v>
      </c>
    </row>
    <row r="27" s="4" customFormat="1" customHeight="1" spans="1:17">
      <c r="A27" s="15">
        <v>25</v>
      </c>
      <c r="B27" s="16" t="s">
        <v>73</v>
      </c>
      <c r="C27" s="16" t="s">
        <v>74</v>
      </c>
      <c r="D27" s="15" t="s">
        <v>20</v>
      </c>
      <c r="E27" s="15">
        <v>2367.54</v>
      </c>
      <c r="F27" s="21">
        <v>1838.88</v>
      </c>
      <c r="G27" s="21">
        <v>459.72</v>
      </c>
      <c r="H27" s="36">
        <v>68.94</v>
      </c>
      <c r="I27" s="35">
        <v>202601</v>
      </c>
      <c r="J27" s="15">
        <v>202606</v>
      </c>
      <c r="K27" s="33">
        <v>591.8</v>
      </c>
      <c r="L27" s="47">
        <v>459.7</v>
      </c>
      <c r="M27" s="47">
        <v>114.9</v>
      </c>
      <c r="N27" s="47">
        <v>17.2</v>
      </c>
      <c r="O27" s="15" t="s">
        <v>75</v>
      </c>
      <c r="P27" s="15" t="s">
        <v>22</v>
      </c>
      <c r="Q27" s="24" t="s">
        <v>23</v>
      </c>
    </row>
    <row r="28" s="4" customFormat="1" customHeight="1" spans="1:17">
      <c r="A28" s="15">
        <v>26</v>
      </c>
      <c r="B28" s="16" t="s">
        <v>76</v>
      </c>
      <c r="C28" s="16" t="s">
        <v>77</v>
      </c>
      <c r="D28" s="15" t="s">
        <v>20</v>
      </c>
      <c r="E28" s="15">
        <v>12586.2</v>
      </c>
      <c r="F28" s="38">
        <f>640*6+989.28*6</f>
        <v>9775.68</v>
      </c>
      <c r="G28" s="38">
        <v>2443.92</v>
      </c>
      <c r="H28" s="38">
        <v>366.6</v>
      </c>
      <c r="I28" s="35">
        <v>202501</v>
      </c>
      <c r="J28" s="15">
        <v>202512</v>
      </c>
      <c r="K28" s="33">
        <v>3146.4</v>
      </c>
      <c r="L28" s="47">
        <v>2443.9</v>
      </c>
      <c r="M28" s="15">
        <v>610.9</v>
      </c>
      <c r="N28" s="15">
        <v>91.6</v>
      </c>
      <c r="O28" s="15" t="s">
        <v>78</v>
      </c>
      <c r="P28" s="15" t="s">
        <v>22</v>
      </c>
      <c r="Q28" s="24" t="s">
        <v>23</v>
      </c>
    </row>
    <row r="29" s="4" customFormat="1" customHeight="1" spans="1:17">
      <c r="A29" s="15">
        <v>27</v>
      </c>
      <c r="B29" s="16" t="s">
        <v>79</v>
      </c>
      <c r="C29" s="16" t="s">
        <v>80</v>
      </c>
      <c r="D29" s="15" t="s">
        <v>20</v>
      </c>
      <c r="E29" s="15">
        <v>12492.24</v>
      </c>
      <c r="F29" s="15">
        <v>9702.72</v>
      </c>
      <c r="G29" s="15">
        <v>2425.68</v>
      </c>
      <c r="H29" s="15">
        <v>363.84</v>
      </c>
      <c r="I29" s="35">
        <v>202501</v>
      </c>
      <c r="J29" s="15">
        <v>202512</v>
      </c>
      <c r="K29" s="33">
        <v>3122.9</v>
      </c>
      <c r="L29" s="15">
        <v>2425.6</v>
      </c>
      <c r="M29" s="15">
        <v>606.4</v>
      </c>
      <c r="N29" s="15">
        <v>90.9</v>
      </c>
      <c r="O29" s="15" t="s">
        <v>78</v>
      </c>
      <c r="P29" s="15" t="s">
        <v>22</v>
      </c>
      <c r="Q29" s="24" t="s">
        <v>23</v>
      </c>
    </row>
    <row r="30" s="4" customFormat="1" customHeight="1" spans="1:17">
      <c r="A30" s="15">
        <v>28</v>
      </c>
      <c r="B30" s="16" t="s">
        <v>81</v>
      </c>
      <c r="C30" s="16" t="s">
        <v>82</v>
      </c>
      <c r="D30" s="15" t="s">
        <v>20</v>
      </c>
      <c r="E30" s="39">
        <f t="shared" ref="E30:E36" si="7">F30+G30+H30</f>
        <v>2367.54</v>
      </c>
      <c r="F30" s="36">
        <f>306.48*6</f>
        <v>1838.88</v>
      </c>
      <c r="G30" s="39">
        <f>76.62*6</f>
        <v>459.72</v>
      </c>
      <c r="H30" s="36">
        <f>11.49*6</f>
        <v>68.94</v>
      </c>
      <c r="I30" s="35">
        <v>202601</v>
      </c>
      <c r="J30" s="15">
        <v>202606</v>
      </c>
      <c r="K30" s="33">
        <v>591.8</v>
      </c>
      <c r="L30" s="33">
        <v>459.7</v>
      </c>
      <c r="M30" s="33">
        <v>114.9</v>
      </c>
      <c r="N30" s="33">
        <v>17.2</v>
      </c>
      <c r="O30" s="15" t="s">
        <v>83</v>
      </c>
      <c r="P30" s="15" t="s">
        <v>22</v>
      </c>
      <c r="Q30" s="24" t="s">
        <v>23</v>
      </c>
    </row>
    <row r="31" s="4" customFormat="1" customHeight="1" spans="1:17">
      <c r="A31" s="15">
        <v>29</v>
      </c>
      <c r="B31" s="16" t="s">
        <v>84</v>
      </c>
      <c r="C31" s="16" t="s">
        <v>85</v>
      </c>
      <c r="D31" s="22" t="s">
        <v>20</v>
      </c>
      <c r="E31" s="39">
        <f t="shared" si="7"/>
        <v>712.56</v>
      </c>
      <c r="F31" s="36">
        <f>306.48*2</f>
        <v>612.96</v>
      </c>
      <c r="G31" s="39">
        <f>76.62*1</f>
        <v>76.62</v>
      </c>
      <c r="H31" s="36">
        <f>11.49*2</f>
        <v>22.98</v>
      </c>
      <c r="I31" s="35">
        <v>202605</v>
      </c>
      <c r="J31" s="22">
        <v>202606</v>
      </c>
      <c r="K31" s="50">
        <v>178</v>
      </c>
      <c r="L31" s="33">
        <v>153.2</v>
      </c>
      <c r="M31" s="33">
        <v>19.1</v>
      </c>
      <c r="N31" s="33">
        <v>5.7</v>
      </c>
      <c r="O31" s="15" t="s">
        <v>83</v>
      </c>
      <c r="P31" s="15" t="s">
        <v>22</v>
      </c>
      <c r="Q31" s="24" t="s">
        <v>23</v>
      </c>
    </row>
    <row r="32" s="4" customFormat="1" customHeight="1" spans="1:17">
      <c r="A32" s="15">
        <v>30</v>
      </c>
      <c r="B32" s="16" t="s">
        <v>86</v>
      </c>
      <c r="C32" s="16" t="s">
        <v>87</v>
      </c>
      <c r="D32" s="15" t="s">
        <v>20</v>
      </c>
      <c r="E32" s="39">
        <f t="shared" si="7"/>
        <v>2762.13</v>
      </c>
      <c r="F32" s="36">
        <f>306.48*7</f>
        <v>2145.36</v>
      </c>
      <c r="G32" s="39">
        <f>76.62*7</f>
        <v>536.34</v>
      </c>
      <c r="H32" s="36">
        <f>11.49*7</f>
        <v>80.43</v>
      </c>
      <c r="I32" s="35">
        <v>202512</v>
      </c>
      <c r="J32" s="15">
        <v>202606</v>
      </c>
      <c r="K32" s="33">
        <v>690.4</v>
      </c>
      <c r="L32" s="33">
        <v>536.3</v>
      </c>
      <c r="M32" s="48">
        <v>134</v>
      </c>
      <c r="N32" s="33">
        <v>20.1</v>
      </c>
      <c r="O32" s="15" t="s">
        <v>83</v>
      </c>
      <c r="P32" s="15" t="s">
        <v>22</v>
      </c>
      <c r="Q32" s="24" t="s">
        <v>23</v>
      </c>
    </row>
    <row r="33" s="4" customFormat="1" customHeight="1" spans="1:17">
      <c r="A33" s="15">
        <v>31</v>
      </c>
      <c r="B33" s="16" t="s">
        <v>88</v>
      </c>
      <c r="C33" s="16" t="s">
        <v>89</v>
      </c>
      <c r="D33" s="15" t="s">
        <v>20</v>
      </c>
      <c r="E33" s="39">
        <f t="shared" si="7"/>
        <v>2367.54</v>
      </c>
      <c r="F33" s="36">
        <f>306.48*6</f>
        <v>1838.88</v>
      </c>
      <c r="G33" s="39">
        <f>76.62*6</f>
        <v>459.72</v>
      </c>
      <c r="H33" s="36">
        <f>11.49*6</f>
        <v>68.94</v>
      </c>
      <c r="I33" s="35">
        <v>202601</v>
      </c>
      <c r="J33" s="15">
        <v>202606</v>
      </c>
      <c r="K33" s="33">
        <v>591.8</v>
      </c>
      <c r="L33" s="33">
        <v>459.7</v>
      </c>
      <c r="M33" s="33">
        <v>114.9</v>
      </c>
      <c r="N33" s="33">
        <v>17.2</v>
      </c>
      <c r="O33" s="15" t="s">
        <v>83</v>
      </c>
      <c r="P33" s="15" t="s">
        <v>22</v>
      </c>
      <c r="Q33" s="24" t="s">
        <v>23</v>
      </c>
    </row>
    <row r="34" s="5" customFormat="1" customHeight="1" spans="1:17">
      <c r="A34" s="15">
        <v>32</v>
      </c>
      <c r="B34" s="23" t="s">
        <v>90</v>
      </c>
      <c r="C34" s="23" t="s">
        <v>91</v>
      </c>
      <c r="D34" s="24" t="s">
        <v>20</v>
      </c>
      <c r="E34" s="24">
        <f t="shared" si="7"/>
        <v>9064</v>
      </c>
      <c r="F34" s="40">
        <v>7040</v>
      </c>
      <c r="G34" s="41">
        <v>1760</v>
      </c>
      <c r="H34" s="41">
        <v>264</v>
      </c>
      <c r="I34" s="23">
        <v>202508</v>
      </c>
      <c r="J34" s="24">
        <v>202606</v>
      </c>
      <c r="K34" s="51">
        <f>L34+M34+N34</f>
        <v>2266</v>
      </c>
      <c r="L34" s="40">
        <f>ROUNDDOWN(F34*0.25,1)</f>
        <v>1760</v>
      </c>
      <c r="M34" s="40">
        <f>ROUNDDOWN(G34*0.25,1)</f>
        <v>440</v>
      </c>
      <c r="N34" s="40">
        <f>ROUNDDOWN(H34*0.25,1)</f>
        <v>66</v>
      </c>
      <c r="O34" s="24" t="s">
        <v>92</v>
      </c>
      <c r="P34" s="24" t="s">
        <v>22</v>
      </c>
      <c r="Q34" s="24" t="s">
        <v>23</v>
      </c>
    </row>
    <row r="35" s="5" customFormat="1" customHeight="1" spans="1:17">
      <c r="A35" s="15">
        <v>33</v>
      </c>
      <c r="B35" s="23" t="s">
        <v>93</v>
      </c>
      <c r="C35" s="23" t="s">
        <v>94</v>
      </c>
      <c r="D35" s="24" t="s">
        <v>20</v>
      </c>
      <c r="E35" s="24">
        <f t="shared" si="7"/>
        <v>1442</v>
      </c>
      <c r="F35" s="41">
        <v>1120</v>
      </c>
      <c r="G35" s="41">
        <v>280</v>
      </c>
      <c r="H35" s="41">
        <v>42</v>
      </c>
      <c r="I35" s="23">
        <v>202508</v>
      </c>
      <c r="J35" s="24">
        <v>202509</v>
      </c>
      <c r="K35" s="52">
        <f t="shared" ref="K34:K36" si="8">L35+M35+N35</f>
        <v>360.5</v>
      </c>
      <c r="L35" s="40">
        <f>ROUNDDOWN(F35*0.25,1)</f>
        <v>280</v>
      </c>
      <c r="M35" s="40">
        <f>ROUNDDOWN(G35*0.25,1)</f>
        <v>70</v>
      </c>
      <c r="N35" s="40">
        <f>ROUNDDOWN(H35*0.25,1)</f>
        <v>10.5</v>
      </c>
      <c r="O35" s="24" t="s">
        <v>92</v>
      </c>
      <c r="P35" s="24" t="s">
        <v>22</v>
      </c>
      <c r="Q35" s="24" t="s">
        <v>23</v>
      </c>
    </row>
    <row r="36" s="5" customFormat="1" customHeight="1" spans="1:17">
      <c r="A36" s="15">
        <v>34</v>
      </c>
      <c r="B36" s="23" t="s">
        <v>95</v>
      </c>
      <c r="C36" s="23" t="s">
        <v>96</v>
      </c>
      <c r="D36" s="24" t="s">
        <v>20</v>
      </c>
      <c r="E36" s="24">
        <f t="shared" si="7"/>
        <v>1648</v>
      </c>
      <c r="F36" s="41">
        <v>1280</v>
      </c>
      <c r="G36" s="41">
        <v>320</v>
      </c>
      <c r="H36" s="41">
        <v>48</v>
      </c>
      <c r="I36" s="23">
        <v>202508</v>
      </c>
      <c r="J36" s="24">
        <v>202509</v>
      </c>
      <c r="K36" s="51">
        <f t="shared" si="8"/>
        <v>412</v>
      </c>
      <c r="L36" s="40">
        <f>ROUNDDOWN(F36*0.25,1)</f>
        <v>320</v>
      </c>
      <c r="M36" s="40">
        <f>ROUNDDOWN(G36*0.25,1)</f>
        <v>80</v>
      </c>
      <c r="N36" s="40">
        <f>ROUNDDOWN(H36*0.25,1)</f>
        <v>12</v>
      </c>
      <c r="O36" s="24" t="s">
        <v>92</v>
      </c>
      <c r="P36" s="24" t="s">
        <v>22</v>
      </c>
      <c r="Q36" s="24" t="s">
        <v>23</v>
      </c>
    </row>
    <row r="37" s="4" customFormat="1" customHeight="1" spans="1:17">
      <c r="A37" s="15">
        <v>35</v>
      </c>
      <c r="B37" s="25" t="s">
        <v>97</v>
      </c>
      <c r="C37" s="25" t="s">
        <v>98</v>
      </c>
      <c r="D37" s="15" t="s">
        <v>20</v>
      </c>
      <c r="E37" s="39">
        <v>394.59</v>
      </c>
      <c r="F37" s="15">
        <v>306.48</v>
      </c>
      <c r="G37" s="15">
        <v>76.62</v>
      </c>
      <c r="H37" s="15">
        <v>11.49</v>
      </c>
      <c r="I37" s="15">
        <v>202606</v>
      </c>
      <c r="J37" s="15">
        <v>202606</v>
      </c>
      <c r="K37" s="15">
        <v>98.5</v>
      </c>
      <c r="L37" s="15">
        <v>76.6</v>
      </c>
      <c r="M37" s="15">
        <v>19.1</v>
      </c>
      <c r="N37" s="15">
        <v>2.8</v>
      </c>
      <c r="O37" s="15" t="s">
        <v>99</v>
      </c>
      <c r="P37" s="15" t="s">
        <v>22</v>
      </c>
      <c r="Q37" s="24" t="s">
        <v>23</v>
      </c>
    </row>
    <row r="38" s="4" customFormat="1" customHeight="1" spans="1:17">
      <c r="A38" s="15">
        <v>36</v>
      </c>
      <c r="B38" s="25" t="s">
        <v>100</v>
      </c>
      <c r="C38" s="25" t="s">
        <v>101</v>
      </c>
      <c r="D38" s="15" t="s">
        <v>20</v>
      </c>
      <c r="E38" s="15">
        <v>3681.45</v>
      </c>
      <c r="F38" s="20">
        <v>2859.36</v>
      </c>
      <c r="G38" s="20">
        <v>714.84</v>
      </c>
      <c r="H38" s="20">
        <v>107.25</v>
      </c>
      <c r="I38" s="53">
        <v>202504</v>
      </c>
      <c r="J38" s="15">
        <v>202512</v>
      </c>
      <c r="K38" s="49">
        <v>920.3</v>
      </c>
      <c r="L38" s="44">
        <v>714.8</v>
      </c>
      <c r="M38" s="44">
        <v>178.7</v>
      </c>
      <c r="N38" s="44">
        <v>26.8</v>
      </c>
      <c r="O38" s="15" t="s">
        <v>102</v>
      </c>
      <c r="P38" s="15" t="s">
        <v>22</v>
      </c>
      <c r="Q38" s="24" t="s">
        <v>23</v>
      </c>
    </row>
    <row r="39" s="4" customFormat="1" customHeight="1" spans="1:17">
      <c r="A39" s="15">
        <v>37</v>
      </c>
      <c r="B39" s="25" t="s">
        <v>103</v>
      </c>
      <c r="C39" s="25" t="s">
        <v>104</v>
      </c>
      <c r="D39" s="15" t="s">
        <v>20</v>
      </c>
      <c r="E39" s="15">
        <v>4941.87</v>
      </c>
      <c r="F39" s="20">
        <v>3838.32</v>
      </c>
      <c r="G39" s="20">
        <v>959.58</v>
      </c>
      <c r="H39" s="20">
        <v>143.97</v>
      </c>
      <c r="I39" s="53">
        <v>202504</v>
      </c>
      <c r="J39" s="15">
        <v>202603</v>
      </c>
      <c r="K39" s="49">
        <v>1235.2</v>
      </c>
      <c r="L39" s="44">
        <v>959.5</v>
      </c>
      <c r="M39" s="44">
        <v>239.8</v>
      </c>
      <c r="N39" s="40">
        <v>35.9</v>
      </c>
      <c r="O39" s="15" t="s">
        <v>102</v>
      </c>
      <c r="P39" s="15" t="s">
        <v>22</v>
      </c>
      <c r="Q39" s="24" t="s">
        <v>23</v>
      </c>
    </row>
    <row r="40" s="4" customFormat="1" customHeight="1" spans="1:17">
      <c r="A40" s="15">
        <v>38</v>
      </c>
      <c r="B40" s="25" t="s">
        <v>105</v>
      </c>
      <c r="C40" s="26" t="s">
        <v>106</v>
      </c>
      <c r="D40" s="15" t="s">
        <v>20</v>
      </c>
      <c r="E40" s="15">
        <v>3605</v>
      </c>
      <c r="F40" s="20">
        <v>2800</v>
      </c>
      <c r="G40" s="20">
        <v>700</v>
      </c>
      <c r="H40" s="42">
        <v>105</v>
      </c>
      <c r="I40" s="53">
        <v>202508</v>
      </c>
      <c r="J40" s="15">
        <v>202602</v>
      </c>
      <c r="K40" s="54">
        <v>901.2</v>
      </c>
      <c r="L40" s="42">
        <v>700</v>
      </c>
      <c r="M40" s="44">
        <v>175</v>
      </c>
      <c r="N40" s="40">
        <v>26.2</v>
      </c>
      <c r="O40" s="15" t="s">
        <v>107</v>
      </c>
      <c r="P40" s="15" t="s">
        <v>22</v>
      </c>
      <c r="Q40" s="24" t="s">
        <v>23</v>
      </c>
    </row>
    <row r="41" s="4" customFormat="1" customHeight="1" spans="1:17">
      <c r="A41" s="15">
        <v>39</v>
      </c>
      <c r="B41" s="25" t="s">
        <v>108</v>
      </c>
      <c r="C41" s="26" t="s">
        <v>109</v>
      </c>
      <c r="D41" s="15" t="s">
        <v>20</v>
      </c>
      <c r="E41" s="15">
        <v>7210</v>
      </c>
      <c r="F41" s="20">
        <v>5600</v>
      </c>
      <c r="G41" s="20">
        <v>1400</v>
      </c>
      <c r="H41" s="42">
        <v>210</v>
      </c>
      <c r="I41" s="53">
        <v>202508</v>
      </c>
      <c r="J41" s="15">
        <v>202602</v>
      </c>
      <c r="K41" s="49">
        <v>1802.5</v>
      </c>
      <c r="L41" s="44">
        <v>1400</v>
      </c>
      <c r="M41" s="44">
        <v>350</v>
      </c>
      <c r="N41" s="40">
        <v>52.5</v>
      </c>
      <c r="O41" s="15" t="s">
        <v>107</v>
      </c>
      <c r="P41" s="15" t="s">
        <v>22</v>
      </c>
      <c r="Q41" s="24" t="s">
        <v>23</v>
      </c>
    </row>
    <row r="42" s="4" customFormat="1" customHeight="1" spans="1:17">
      <c r="A42" s="15">
        <v>40</v>
      </c>
      <c r="B42" s="25" t="s">
        <v>110</v>
      </c>
      <c r="C42" s="26" t="s">
        <v>111</v>
      </c>
      <c r="D42" s="15" t="s">
        <v>20</v>
      </c>
      <c r="E42" s="15">
        <v>5047</v>
      </c>
      <c r="F42" s="20">
        <v>3920</v>
      </c>
      <c r="G42" s="20">
        <v>980</v>
      </c>
      <c r="H42" s="42">
        <v>147</v>
      </c>
      <c r="I42" s="53">
        <v>202508</v>
      </c>
      <c r="J42" s="15">
        <v>202602</v>
      </c>
      <c r="K42" s="49">
        <v>1261.7</v>
      </c>
      <c r="L42" s="44">
        <v>980</v>
      </c>
      <c r="M42" s="44">
        <v>245</v>
      </c>
      <c r="N42" s="44">
        <v>36.7</v>
      </c>
      <c r="O42" s="15" t="s">
        <v>107</v>
      </c>
      <c r="P42" s="15" t="s">
        <v>22</v>
      </c>
      <c r="Q42" s="24" t="s">
        <v>23</v>
      </c>
    </row>
    <row r="43" s="4" customFormat="1" customHeight="1" spans="1:17">
      <c r="A43" s="15">
        <v>41</v>
      </c>
      <c r="B43" s="25" t="s">
        <v>112</v>
      </c>
      <c r="C43" s="26" t="s">
        <v>113</v>
      </c>
      <c r="D43" s="15" t="s">
        <v>20</v>
      </c>
      <c r="E43" s="15">
        <v>5665</v>
      </c>
      <c r="F43" s="20">
        <v>4400</v>
      </c>
      <c r="G43" s="20">
        <v>1100</v>
      </c>
      <c r="H43" s="42">
        <v>165</v>
      </c>
      <c r="I43" s="53">
        <v>202508</v>
      </c>
      <c r="J43" s="15">
        <v>202606</v>
      </c>
      <c r="K43" s="49">
        <v>1416.2</v>
      </c>
      <c r="L43" s="44">
        <v>1100</v>
      </c>
      <c r="M43" s="44">
        <v>275</v>
      </c>
      <c r="N43" s="44">
        <v>41.2</v>
      </c>
      <c r="O43" s="15" t="s">
        <v>107</v>
      </c>
      <c r="P43" s="15" t="s">
        <v>22</v>
      </c>
      <c r="Q43" s="24" t="s">
        <v>23</v>
      </c>
    </row>
    <row r="44" s="6" customFormat="1" customHeight="1" spans="1:17">
      <c r="A44" s="15">
        <v>42</v>
      </c>
      <c r="B44" s="27" t="s">
        <v>114</v>
      </c>
      <c r="C44" s="27" t="s">
        <v>115</v>
      </c>
      <c r="D44" s="28" t="s">
        <v>20</v>
      </c>
      <c r="E44" s="28">
        <v>4688.76</v>
      </c>
      <c r="F44" s="43">
        <v>3641.76</v>
      </c>
      <c r="G44" s="43">
        <v>910.44</v>
      </c>
      <c r="H44" s="43">
        <v>136.56</v>
      </c>
      <c r="I44" s="55">
        <v>202501</v>
      </c>
      <c r="J44" s="28">
        <v>202512</v>
      </c>
      <c r="K44" s="56">
        <v>1172.1</v>
      </c>
      <c r="L44" s="46">
        <v>910.4</v>
      </c>
      <c r="M44" s="46">
        <v>227.6</v>
      </c>
      <c r="N44" s="46">
        <v>34.1</v>
      </c>
      <c r="O44" s="28" t="s">
        <v>116</v>
      </c>
      <c r="P44" s="28" t="s">
        <v>22</v>
      </c>
      <c r="Q44" s="24" t="s">
        <v>23</v>
      </c>
    </row>
    <row r="45" s="6" customFormat="1" customHeight="1" spans="1:17">
      <c r="A45" s="15">
        <v>43</v>
      </c>
      <c r="B45" s="27" t="s">
        <v>117</v>
      </c>
      <c r="C45" s="27" t="s">
        <v>118</v>
      </c>
      <c r="D45" s="28" t="s">
        <v>20</v>
      </c>
      <c r="E45" s="28">
        <v>4688.76</v>
      </c>
      <c r="F45" s="43">
        <v>3641.76</v>
      </c>
      <c r="G45" s="43">
        <v>910.44</v>
      </c>
      <c r="H45" s="43">
        <v>136.56</v>
      </c>
      <c r="I45" s="55">
        <v>202501</v>
      </c>
      <c r="J45" s="28">
        <v>202512</v>
      </c>
      <c r="K45" s="56">
        <v>1172.1</v>
      </c>
      <c r="L45" s="46">
        <v>910.4</v>
      </c>
      <c r="M45" s="46">
        <v>227.6</v>
      </c>
      <c r="N45" s="46">
        <v>34.1</v>
      </c>
      <c r="O45" s="28" t="s">
        <v>116</v>
      </c>
      <c r="P45" s="28" t="s">
        <v>22</v>
      </c>
      <c r="Q45" s="24" t="s">
        <v>23</v>
      </c>
    </row>
    <row r="46" s="6" customFormat="1" customHeight="1" spans="1:17">
      <c r="A46" s="15">
        <v>44</v>
      </c>
      <c r="B46" s="27" t="s">
        <v>119</v>
      </c>
      <c r="C46" s="27" t="s">
        <v>120</v>
      </c>
      <c r="D46" s="28" t="s">
        <v>20</v>
      </c>
      <c r="E46" s="28">
        <v>1972.95</v>
      </c>
      <c r="F46" s="43">
        <v>1532.4</v>
      </c>
      <c r="G46" s="43">
        <v>383.1</v>
      </c>
      <c r="H46" s="43">
        <v>57.45</v>
      </c>
      <c r="I46" s="55">
        <v>202602</v>
      </c>
      <c r="J46" s="28">
        <v>202606</v>
      </c>
      <c r="K46" s="56">
        <v>493.1</v>
      </c>
      <c r="L46" s="46">
        <v>383.1</v>
      </c>
      <c r="M46" s="46">
        <v>95.7</v>
      </c>
      <c r="N46" s="46">
        <v>14.3</v>
      </c>
      <c r="O46" s="28" t="s">
        <v>116</v>
      </c>
      <c r="P46" s="28" t="s">
        <v>22</v>
      </c>
      <c r="Q46" s="24" t="s">
        <v>23</v>
      </c>
    </row>
    <row r="47" s="7" customFormat="1" customHeight="1" spans="1:17">
      <c r="A47" s="15">
        <v>45</v>
      </c>
      <c r="B47" s="16" t="s">
        <v>121</v>
      </c>
      <c r="C47" s="16" t="s">
        <v>122</v>
      </c>
      <c r="D47" s="19" t="s">
        <v>20</v>
      </c>
      <c r="E47" s="19">
        <v>2367.54</v>
      </c>
      <c r="F47" s="36">
        <v>1838.88</v>
      </c>
      <c r="G47" s="36">
        <v>459.72</v>
      </c>
      <c r="H47" s="36">
        <v>68.94</v>
      </c>
      <c r="I47" s="35">
        <v>202601</v>
      </c>
      <c r="J47" s="19">
        <v>202606</v>
      </c>
      <c r="K47" s="33">
        <v>591.8</v>
      </c>
      <c r="L47" s="47">
        <v>459.7</v>
      </c>
      <c r="M47" s="47">
        <v>114.9</v>
      </c>
      <c r="N47" s="47">
        <v>17.2</v>
      </c>
      <c r="O47" s="19" t="s">
        <v>116</v>
      </c>
      <c r="P47" s="19" t="s">
        <v>22</v>
      </c>
      <c r="Q47" s="15" t="s">
        <v>23</v>
      </c>
    </row>
    <row r="48" s="6" customFormat="1" customHeight="1" spans="1:17">
      <c r="A48" s="15">
        <v>46</v>
      </c>
      <c r="B48" s="27" t="s">
        <v>123</v>
      </c>
      <c r="C48" s="27" t="s">
        <v>124</v>
      </c>
      <c r="D48" s="28" t="s">
        <v>20</v>
      </c>
      <c r="E48" s="28">
        <v>2762.13</v>
      </c>
      <c r="F48" s="43">
        <v>2145.36</v>
      </c>
      <c r="G48" s="43">
        <v>536.34</v>
      </c>
      <c r="H48" s="43">
        <v>80.43</v>
      </c>
      <c r="I48" s="55">
        <v>202512</v>
      </c>
      <c r="J48" s="28">
        <v>202606</v>
      </c>
      <c r="K48" s="56">
        <v>690.4</v>
      </c>
      <c r="L48" s="46">
        <v>536.3</v>
      </c>
      <c r="M48" s="46">
        <v>134</v>
      </c>
      <c r="N48" s="46">
        <v>20.1</v>
      </c>
      <c r="O48" s="28" t="s">
        <v>116</v>
      </c>
      <c r="P48" s="28" t="s">
        <v>22</v>
      </c>
      <c r="Q48" s="24" t="s">
        <v>23</v>
      </c>
    </row>
    <row r="49" s="6" customFormat="1" customHeight="1" spans="1:17">
      <c r="A49" s="15">
        <v>47</v>
      </c>
      <c r="B49" s="27" t="s">
        <v>125</v>
      </c>
      <c r="C49" s="27" t="s">
        <v>126</v>
      </c>
      <c r="D49" s="28" t="s">
        <v>20</v>
      </c>
      <c r="E49" s="28">
        <v>2762.13</v>
      </c>
      <c r="F49" s="43">
        <v>2145.36</v>
      </c>
      <c r="G49" s="43">
        <v>536.34</v>
      </c>
      <c r="H49" s="43">
        <v>80.43</v>
      </c>
      <c r="I49" s="55">
        <v>202512</v>
      </c>
      <c r="J49" s="28">
        <v>202606</v>
      </c>
      <c r="K49" s="56">
        <v>690.4</v>
      </c>
      <c r="L49" s="46">
        <v>536.3</v>
      </c>
      <c r="M49" s="46">
        <v>134</v>
      </c>
      <c r="N49" s="46">
        <v>20.1</v>
      </c>
      <c r="O49" s="28" t="s">
        <v>116</v>
      </c>
      <c r="P49" s="28" t="s">
        <v>22</v>
      </c>
      <c r="Q49" s="24" t="s">
        <v>23</v>
      </c>
    </row>
    <row r="50" s="4" customFormat="1" customHeight="1" spans="1:17">
      <c r="A50" s="15">
        <v>48</v>
      </c>
      <c r="B50" s="20" t="s">
        <v>127</v>
      </c>
      <c r="C50" s="21" t="s">
        <v>128</v>
      </c>
      <c r="D50" s="21" t="s">
        <v>20</v>
      </c>
      <c r="E50" s="37">
        <v>13285.14</v>
      </c>
      <c r="F50" s="20">
        <v>10318.56</v>
      </c>
      <c r="G50" s="20">
        <v>2579.64</v>
      </c>
      <c r="H50" s="20">
        <v>386.94</v>
      </c>
      <c r="I50" s="20">
        <v>202501</v>
      </c>
      <c r="J50" s="20">
        <v>202512</v>
      </c>
      <c r="K50" s="20">
        <v>3321.2</v>
      </c>
      <c r="L50" s="20">
        <v>2579.6</v>
      </c>
      <c r="M50" s="20">
        <v>644.9</v>
      </c>
      <c r="N50" s="20">
        <v>96.7</v>
      </c>
      <c r="O50" s="20" t="s">
        <v>129</v>
      </c>
      <c r="P50" s="20" t="s">
        <v>22</v>
      </c>
      <c r="Q50" s="24" t="s">
        <v>23</v>
      </c>
    </row>
    <row r="51" s="4" customFormat="1" customHeight="1" spans="1:17">
      <c r="A51" s="15">
        <v>49</v>
      </c>
      <c r="B51" s="20" t="s">
        <v>130</v>
      </c>
      <c r="C51" s="21" t="s">
        <v>131</v>
      </c>
      <c r="D51" s="21" t="s">
        <v>20</v>
      </c>
      <c r="E51" s="37">
        <v>13157.22</v>
      </c>
      <c r="F51" s="20">
        <v>10219.2</v>
      </c>
      <c r="G51" s="20">
        <v>2554.8</v>
      </c>
      <c r="H51" s="20">
        <v>383.22</v>
      </c>
      <c r="I51" s="20">
        <v>202501</v>
      </c>
      <c r="J51" s="20">
        <v>202512</v>
      </c>
      <c r="K51" s="20">
        <v>3289.3</v>
      </c>
      <c r="L51" s="20">
        <v>2554.8</v>
      </c>
      <c r="M51" s="20">
        <v>638.7</v>
      </c>
      <c r="N51" s="20">
        <v>95.8</v>
      </c>
      <c r="O51" s="20" t="s">
        <v>129</v>
      </c>
      <c r="P51" s="20" t="s">
        <v>22</v>
      </c>
      <c r="Q51" s="24" t="s">
        <v>23</v>
      </c>
    </row>
    <row r="52" s="4" customFormat="1" customHeight="1" spans="1:17">
      <c r="A52" s="15">
        <v>50</v>
      </c>
      <c r="B52" s="20" t="s">
        <v>132</v>
      </c>
      <c r="C52" s="21" t="s">
        <v>133</v>
      </c>
      <c r="D52" s="21" t="s">
        <v>20</v>
      </c>
      <c r="E52" s="44">
        <v>8415.3</v>
      </c>
      <c r="F52" s="20">
        <v>6536.16</v>
      </c>
      <c r="G52" s="20">
        <v>1634.04</v>
      </c>
      <c r="H52" s="20">
        <v>245.1</v>
      </c>
      <c r="I52" s="20">
        <v>202501</v>
      </c>
      <c r="J52" s="20">
        <v>202512</v>
      </c>
      <c r="K52" s="20">
        <v>2103.7</v>
      </c>
      <c r="L52" s="20">
        <v>1634</v>
      </c>
      <c r="M52" s="20">
        <v>408.5</v>
      </c>
      <c r="N52" s="20">
        <v>61.2</v>
      </c>
      <c r="O52" s="20" t="s">
        <v>129</v>
      </c>
      <c r="P52" s="20" t="s">
        <v>22</v>
      </c>
      <c r="Q52" s="24" t="s">
        <v>23</v>
      </c>
    </row>
    <row r="53" s="4" customFormat="1" customHeight="1" spans="1:17">
      <c r="A53" s="15">
        <v>51</v>
      </c>
      <c r="B53" s="20" t="s">
        <v>134</v>
      </c>
      <c r="C53" s="21" t="s">
        <v>135</v>
      </c>
      <c r="D53" s="21" t="s">
        <v>20</v>
      </c>
      <c r="E53" s="37">
        <v>14026.14</v>
      </c>
      <c r="F53" s="20">
        <v>10894.08</v>
      </c>
      <c r="G53" s="20">
        <v>2723.52</v>
      </c>
      <c r="H53" s="20">
        <v>408.54</v>
      </c>
      <c r="I53" s="20">
        <v>202501</v>
      </c>
      <c r="J53" s="20">
        <v>202512</v>
      </c>
      <c r="K53" s="20">
        <v>3506.4</v>
      </c>
      <c r="L53" s="20">
        <v>2723.5</v>
      </c>
      <c r="M53" s="20">
        <v>680.8</v>
      </c>
      <c r="N53" s="20">
        <v>102.1</v>
      </c>
      <c r="O53" s="20" t="s">
        <v>129</v>
      </c>
      <c r="P53" s="20" t="s">
        <v>22</v>
      </c>
      <c r="Q53" s="24" t="s">
        <v>23</v>
      </c>
    </row>
    <row r="54" s="4" customFormat="1" customHeight="1" spans="1:17">
      <c r="A54" s="15">
        <v>52</v>
      </c>
      <c r="B54" s="20" t="s">
        <v>136</v>
      </c>
      <c r="C54" s="21" t="s">
        <v>137</v>
      </c>
      <c r="D54" s="21" t="s">
        <v>20</v>
      </c>
      <c r="E54" s="37">
        <v>11221.02</v>
      </c>
      <c r="F54" s="20">
        <v>8715.36</v>
      </c>
      <c r="G54" s="20">
        <v>2178.84</v>
      </c>
      <c r="H54" s="20">
        <v>326.82</v>
      </c>
      <c r="I54" s="20">
        <v>202501</v>
      </c>
      <c r="J54" s="20">
        <v>202512</v>
      </c>
      <c r="K54" s="20">
        <v>2805.2</v>
      </c>
      <c r="L54" s="20">
        <v>2178.8</v>
      </c>
      <c r="M54" s="20">
        <v>544.7</v>
      </c>
      <c r="N54" s="20">
        <v>81.7</v>
      </c>
      <c r="O54" s="20" t="s">
        <v>129</v>
      </c>
      <c r="P54" s="20" t="s">
        <v>22</v>
      </c>
      <c r="Q54" s="24" t="s">
        <v>23</v>
      </c>
    </row>
    <row r="55" s="4" customFormat="1" customHeight="1" spans="1:17">
      <c r="A55" s="15">
        <v>53</v>
      </c>
      <c r="B55" s="20" t="s">
        <v>138</v>
      </c>
      <c r="C55" s="21" t="s">
        <v>139</v>
      </c>
      <c r="D55" s="21" t="s">
        <v>20</v>
      </c>
      <c r="E55" s="37">
        <v>11221.02</v>
      </c>
      <c r="F55" s="20">
        <v>8715.36</v>
      </c>
      <c r="G55" s="20">
        <v>2178.84</v>
      </c>
      <c r="H55" s="20">
        <v>326.82</v>
      </c>
      <c r="I55" s="20">
        <v>202501</v>
      </c>
      <c r="J55" s="20">
        <v>202512</v>
      </c>
      <c r="K55" s="20">
        <v>2805.2</v>
      </c>
      <c r="L55" s="20">
        <v>2178.8</v>
      </c>
      <c r="M55" s="20">
        <v>544.7</v>
      </c>
      <c r="N55" s="20">
        <v>81.7</v>
      </c>
      <c r="O55" s="20" t="s">
        <v>129</v>
      </c>
      <c r="P55" s="20" t="s">
        <v>22</v>
      </c>
      <c r="Q55" s="24" t="s">
        <v>23</v>
      </c>
    </row>
    <row r="56" s="4" customFormat="1" customHeight="1" spans="1:17">
      <c r="A56" s="15">
        <v>54</v>
      </c>
      <c r="B56" s="20" t="s">
        <v>140</v>
      </c>
      <c r="C56" s="21" t="s">
        <v>141</v>
      </c>
      <c r="D56" s="21" t="s">
        <v>20</v>
      </c>
      <c r="E56" s="44">
        <v>8415.3</v>
      </c>
      <c r="F56" s="20">
        <v>6536.16</v>
      </c>
      <c r="G56" s="20">
        <v>1634.04</v>
      </c>
      <c r="H56" s="20">
        <v>245.1</v>
      </c>
      <c r="I56" s="20">
        <v>202501</v>
      </c>
      <c r="J56" s="20">
        <v>202512</v>
      </c>
      <c r="K56" s="20">
        <v>2103.7</v>
      </c>
      <c r="L56" s="20">
        <v>1634</v>
      </c>
      <c r="M56" s="20">
        <v>408.5</v>
      </c>
      <c r="N56" s="20">
        <v>61.2</v>
      </c>
      <c r="O56" s="20" t="s">
        <v>129</v>
      </c>
      <c r="P56" s="20" t="s">
        <v>22</v>
      </c>
      <c r="Q56" s="24" t="s">
        <v>23</v>
      </c>
    </row>
    <row r="57" customHeight="1" spans="1:17">
      <c r="A57" s="15">
        <v>55</v>
      </c>
      <c r="B57" s="29" t="s">
        <v>142</v>
      </c>
      <c r="C57" s="30" t="s">
        <v>143</v>
      </c>
      <c r="D57" s="30" t="s">
        <v>20</v>
      </c>
      <c r="E57" s="45">
        <v>10156.86</v>
      </c>
      <c r="F57" s="29">
        <v>7888.8</v>
      </c>
      <c r="G57" s="29">
        <v>1972.2</v>
      </c>
      <c r="H57" s="29">
        <v>295.86</v>
      </c>
      <c r="I57" s="29">
        <v>202501</v>
      </c>
      <c r="J57" s="29">
        <v>202512</v>
      </c>
      <c r="K57" s="29">
        <v>2539.1</v>
      </c>
      <c r="L57" s="29">
        <v>1972.2</v>
      </c>
      <c r="M57" s="29">
        <v>493</v>
      </c>
      <c r="N57" s="29">
        <v>73.9</v>
      </c>
      <c r="O57" s="29" t="s">
        <v>129</v>
      </c>
      <c r="P57" s="29" t="s">
        <v>22</v>
      </c>
      <c r="Q57" s="24" t="s">
        <v>23</v>
      </c>
    </row>
    <row r="58" customHeight="1" spans="1:17">
      <c r="A58" s="15">
        <v>56</v>
      </c>
      <c r="B58" s="29" t="s">
        <v>144</v>
      </c>
      <c r="C58" s="30" t="s">
        <v>145</v>
      </c>
      <c r="D58" s="30" t="s">
        <v>20</v>
      </c>
      <c r="E58" s="45">
        <v>14026.14</v>
      </c>
      <c r="F58" s="29">
        <v>10894.08</v>
      </c>
      <c r="G58" s="29">
        <v>2723.52</v>
      </c>
      <c r="H58" s="29">
        <v>408.54</v>
      </c>
      <c r="I58" s="29">
        <v>202501</v>
      </c>
      <c r="J58" s="29">
        <v>202512</v>
      </c>
      <c r="K58" s="29">
        <v>3506.4</v>
      </c>
      <c r="L58" s="29">
        <v>2723.5</v>
      </c>
      <c r="M58" s="29">
        <v>680.8</v>
      </c>
      <c r="N58" s="29">
        <v>102.1</v>
      </c>
      <c r="O58" s="29" t="s">
        <v>129</v>
      </c>
      <c r="P58" s="29" t="s">
        <v>22</v>
      </c>
      <c r="Q58" s="24" t="s">
        <v>23</v>
      </c>
    </row>
    <row r="59" customHeight="1" spans="1:17">
      <c r="A59" s="15">
        <v>57</v>
      </c>
      <c r="B59" s="29" t="s">
        <v>146</v>
      </c>
      <c r="C59" s="30" t="s">
        <v>147</v>
      </c>
      <c r="D59" s="30" t="s">
        <v>20</v>
      </c>
      <c r="E59" s="46">
        <v>9064</v>
      </c>
      <c r="F59" s="46">
        <v>7040</v>
      </c>
      <c r="G59" s="46">
        <v>1760</v>
      </c>
      <c r="H59" s="46">
        <v>264</v>
      </c>
      <c r="I59" s="29">
        <v>202508</v>
      </c>
      <c r="J59" s="30">
        <v>202606</v>
      </c>
      <c r="K59" s="29">
        <v>2266</v>
      </c>
      <c r="L59" s="29">
        <v>1760</v>
      </c>
      <c r="M59" s="29">
        <v>440</v>
      </c>
      <c r="N59" s="29">
        <v>66</v>
      </c>
      <c r="O59" s="29" t="s">
        <v>129</v>
      </c>
      <c r="P59" s="29" t="s">
        <v>22</v>
      </c>
      <c r="Q59" s="24" t="s">
        <v>23</v>
      </c>
    </row>
    <row r="60" customHeight="1" spans="1:17">
      <c r="A60" s="15">
        <v>58</v>
      </c>
      <c r="B60" s="29" t="s">
        <v>148</v>
      </c>
      <c r="C60" s="30" t="s">
        <v>149</v>
      </c>
      <c r="D60" s="30" t="s">
        <v>20</v>
      </c>
      <c r="E60" s="46">
        <v>9064</v>
      </c>
      <c r="F60" s="46">
        <v>7040</v>
      </c>
      <c r="G60" s="46">
        <v>1760</v>
      </c>
      <c r="H60" s="46">
        <v>264</v>
      </c>
      <c r="I60" s="29">
        <v>202508</v>
      </c>
      <c r="J60" s="30">
        <v>202606</v>
      </c>
      <c r="K60" s="29">
        <v>2266</v>
      </c>
      <c r="L60" s="29">
        <v>1760</v>
      </c>
      <c r="M60" s="29">
        <v>440</v>
      </c>
      <c r="N60" s="29">
        <v>66</v>
      </c>
      <c r="O60" s="29" t="s">
        <v>129</v>
      </c>
      <c r="P60" s="29" t="s">
        <v>22</v>
      </c>
      <c r="Q60" s="24" t="s">
        <v>23</v>
      </c>
    </row>
    <row r="61" customHeight="1" spans="1:17">
      <c r="A61" s="15">
        <v>59</v>
      </c>
      <c r="B61" s="29" t="s">
        <v>150</v>
      </c>
      <c r="C61" s="30" t="s">
        <v>151</v>
      </c>
      <c r="D61" s="30" t="s">
        <v>20</v>
      </c>
      <c r="E61" s="46">
        <v>9064</v>
      </c>
      <c r="F61" s="46">
        <v>7040</v>
      </c>
      <c r="G61" s="46">
        <v>1760</v>
      </c>
      <c r="H61" s="46">
        <v>264</v>
      </c>
      <c r="I61" s="29">
        <v>202508</v>
      </c>
      <c r="J61" s="30">
        <v>202606</v>
      </c>
      <c r="K61" s="29">
        <v>2266</v>
      </c>
      <c r="L61" s="29">
        <v>1760</v>
      </c>
      <c r="M61" s="29">
        <v>440</v>
      </c>
      <c r="N61" s="29">
        <v>66</v>
      </c>
      <c r="O61" s="29" t="s">
        <v>129</v>
      </c>
      <c r="P61" s="29" t="s">
        <v>22</v>
      </c>
      <c r="Q61" s="24" t="s">
        <v>23</v>
      </c>
    </row>
    <row r="62" customHeight="1" spans="1:17">
      <c r="A62" s="15">
        <v>60</v>
      </c>
      <c r="B62" s="29" t="s">
        <v>152</v>
      </c>
      <c r="C62" s="30" t="s">
        <v>153</v>
      </c>
      <c r="D62" s="30" t="s">
        <v>20</v>
      </c>
      <c r="E62" s="46">
        <v>9064</v>
      </c>
      <c r="F62" s="46">
        <v>7040</v>
      </c>
      <c r="G62" s="46">
        <v>1760</v>
      </c>
      <c r="H62" s="46">
        <v>264</v>
      </c>
      <c r="I62" s="29">
        <v>202508</v>
      </c>
      <c r="J62" s="30">
        <v>202606</v>
      </c>
      <c r="K62" s="29">
        <v>2266</v>
      </c>
      <c r="L62" s="29">
        <v>1760</v>
      </c>
      <c r="M62" s="29">
        <v>440</v>
      </c>
      <c r="N62" s="29">
        <v>66</v>
      </c>
      <c r="O62" s="29" t="s">
        <v>129</v>
      </c>
      <c r="P62" s="29" t="s">
        <v>22</v>
      </c>
      <c r="Q62" s="24" t="s">
        <v>23</v>
      </c>
    </row>
    <row r="63" customHeight="1" spans="1:17">
      <c r="A63" s="15">
        <v>61</v>
      </c>
      <c r="B63" s="29" t="s">
        <v>154</v>
      </c>
      <c r="C63" s="30" t="s">
        <v>155</v>
      </c>
      <c r="D63" s="30" t="s">
        <v>20</v>
      </c>
      <c r="E63" s="46">
        <v>11330</v>
      </c>
      <c r="F63" s="46">
        <v>8800</v>
      </c>
      <c r="G63" s="46">
        <v>2200</v>
      </c>
      <c r="H63" s="46">
        <v>330</v>
      </c>
      <c r="I63" s="29">
        <v>202508</v>
      </c>
      <c r="J63" s="30">
        <v>202606</v>
      </c>
      <c r="K63" s="29">
        <v>2832.5</v>
      </c>
      <c r="L63" s="29">
        <v>2200</v>
      </c>
      <c r="M63" s="29">
        <v>550</v>
      </c>
      <c r="N63" s="29">
        <v>82.5</v>
      </c>
      <c r="O63" s="29" t="s">
        <v>129</v>
      </c>
      <c r="P63" s="29" t="s">
        <v>22</v>
      </c>
      <c r="Q63" s="24" t="s">
        <v>23</v>
      </c>
    </row>
    <row r="64" customHeight="1" spans="1:17">
      <c r="A64" s="15">
        <v>62</v>
      </c>
      <c r="B64" s="29" t="s">
        <v>156</v>
      </c>
      <c r="C64" s="30" t="s">
        <v>157</v>
      </c>
      <c r="D64" s="30" t="s">
        <v>20</v>
      </c>
      <c r="E64" s="40">
        <v>9064</v>
      </c>
      <c r="F64" s="40">
        <v>7040</v>
      </c>
      <c r="G64" s="40">
        <v>1760</v>
      </c>
      <c r="H64" s="40">
        <v>264</v>
      </c>
      <c r="I64" s="29">
        <v>202508</v>
      </c>
      <c r="J64" s="30">
        <v>202606</v>
      </c>
      <c r="K64" s="29">
        <v>2266</v>
      </c>
      <c r="L64" s="29">
        <v>1760</v>
      </c>
      <c r="M64" s="29">
        <v>440</v>
      </c>
      <c r="N64" s="29">
        <v>66</v>
      </c>
      <c r="O64" s="29" t="s">
        <v>129</v>
      </c>
      <c r="P64" s="29" t="s">
        <v>22</v>
      </c>
      <c r="Q64" s="24" t="s">
        <v>23</v>
      </c>
    </row>
    <row r="65" customHeight="1" spans="1:17">
      <c r="A65" s="15">
        <v>63</v>
      </c>
      <c r="B65" s="29" t="s">
        <v>158</v>
      </c>
      <c r="C65" s="30" t="s">
        <v>159</v>
      </c>
      <c r="D65" s="30" t="s">
        <v>20</v>
      </c>
      <c r="E65" s="40">
        <v>9064</v>
      </c>
      <c r="F65" s="46">
        <v>7040</v>
      </c>
      <c r="G65" s="46">
        <v>1760</v>
      </c>
      <c r="H65" s="46">
        <v>264</v>
      </c>
      <c r="I65" s="29">
        <v>202508</v>
      </c>
      <c r="J65" s="30">
        <v>202606</v>
      </c>
      <c r="K65" s="29">
        <v>2266</v>
      </c>
      <c r="L65" s="29">
        <v>1760</v>
      </c>
      <c r="M65" s="29">
        <v>440</v>
      </c>
      <c r="N65" s="29">
        <v>66</v>
      </c>
      <c r="O65" s="29" t="s">
        <v>129</v>
      </c>
      <c r="P65" s="29" t="s">
        <v>22</v>
      </c>
      <c r="Q65" s="24" t="s">
        <v>23</v>
      </c>
    </row>
    <row r="66" customHeight="1" spans="1:17">
      <c r="A66" s="15">
        <v>64</v>
      </c>
      <c r="B66" s="29" t="s">
        <v>160</v>
      </c>
      <c r="C66" s="30" t="s">
        <v>161</v>
      </c>
      <c r="D66" s="30" t="s">
        <v>20</v>
      </c>
      <c r="E66" s="46">
        <v>5665</v>
      </c>
      <c r="F66" s="46">
        <v>4400</v>
      </c>
      <c r="G66" s="46">
        <v>1100</v>
      </c>
      <c r="H66" s="46">
        <v>165</v>
      </c>
      <c r="I66" s="29">
        <v>202508</v>
      </c>
      <c r="J66" s="30">
        <v>202606</v>
      </c>
      <c r="K66" s="29">
        <v>1416.2</v>
      </c>
      <c r="L66" s="29">
        <v>1100</v>
      </c>
      <c r="M66" s="29">
        <v>275</v>
      </c>
      <c r="N66" s="29">
        <v>41.2</v>
      </c>
      <c r="O66" s="29" t="s">
        <v>129</v>
      </c>
      <c r="P66" s="29" t="s">
        <v>22</v>
      </c>
      <c r="Q66" s="24" t="s">
        <v>23</v>
      </c>
    </row>
    <row r="67" s="6" customFormat="1" customHeight="1" spans="1:17">
      <c r="A67" s="28">
        <v>65</v>
      </c>
      <c r="B67" s="30" t="s">
        <v>162</v>
      </c>
      <c r="C67" s="30" t="s">
        <v>163</v>
      </c>
      <c r="D67" s="28" t="s">
        <v>20</v>
      </c>
      <c r="E67" s="30">
        <v>11330</v>
      </c>
      <c r="F67" s="30">
        <v>8800</v>
      </c>
      <c r="G67" s="30">
        <v>2200</v>
      </c>
      <c r="H67" s="30">
        <v>330</v>
      </c>
      <c r="I67" s="30">
        <v>202508</v>
      </c>
      <c r="J67" s="30">
        <v>202606</v>
      </c>
      <c r="K67" s="30">
        <v>2832.5</v>
      </c>
      <c r="L67" s="30">
        <v>2200</v>
      </c>
      <c r="M67" s="30">
        <v>550</v>
      </c>
      <c r="N67" s="30">
        <v>82.5</v>
      </c>
      <c r="O67" s="30" t="s">
        <v>164</v>
      </c>
      <c r="P67" s="30" t="s">
        <v>22</v>
      </c>
      <c r="Q67" s="28" t="s">
        <v>23</v>
      </c>
    </row>
    <row r="68" s="6" customFormat="1" customHeight="1" spans="1:17">
      <c r="A68" s="28">
        <v>66</v>
      </c>
      <c r="B68" s="30" t="s">
        <v>165</v>
      </c>
      <c r="C68" s="30" t="s">
        <v>166</v>
      </c>
      <c r="D68" s="28" t="s">
        <v>20</v>
      </c>
      <c r="E68" s="30">
        <v>9064</v>
      </c>
      <c r="F68" s="30">
        <v>7040</v>
      </c>
      <c r="G68" s="30">
        <v>1760</v>
      </c>
      <c r="H68" s="30">
        <v>264</v>
      </c>
      <c r="I68" s="30">
        <v>202508</v>
      </c>
      <c r="J68" s="30">
        <v>202606</v>
      </c>
      <c r="K68" s="30">
        <v>2266</v>
      </c>
      <c r="L68" s="30">
        <v>1760</v>
      </c>
      <c r="M68" s="30">
        <v>440</v>
      </c>
      <c r="N68" s="30">
        <v>66</v>
      </c>
      <c r="O68" s="30" t="s">
        <v>164</v>
      </c>
      <c r="P68" s="30" t="s">
        <v>22</v>
      </c>
      <c r="Q68" s="28" t="s">
        <v>23</v>
      </c>
    </row>
    <row r="69" s="6" customFormat="1" customHeight="1" spans="1:17">
      <c r="A69" s="28">
        <v>67</v>
      </c>
      <c r="B69" s="27" t="s">
        <v>167</v>
      </c>
      <c r="C69" s="27" t="s">
        <v>168</v>
      </c>
      <c r="D69" s="28" t="s">
        <v>20</v>
      </c>
      <c r="E69" s="30">
        <v>6798</v>
      </c>
      <c r="F69" s="30">
        <v>5280</v>
      </c>
      <c r="G69" s="30">
        <v>1320</v>
      </c>
      <c r="H69" s="50">
        <v>198</v>
      </c>
      <c r="I69" s="30">
        <v>202508</v>
      </c>
      <c r="J69" s="30">
        <v>202606</v>
      </c>
      <c r="K69" s="30">
        <v>1699.5</v>
      </c>
      <c r="L69" s="30">
        <v>1320</v>
      </c>
      <c r="M69" s="30">
        <v>330</v>
      </c>
      <c r="N69" s="30">
        <v>49.5</v>
      </c>
      <c r="O69" s="30" t="s">
        <v>164</v>
      </c>
      <c r="P69" s="28" t="s">
        <v>22</v>
      </c>
      <c r="Q69" s="28" t="s">
        <v>23</v>
      </c>
    </row>
    <row r="70" s="6" customFormat="1" customHeight="1" spans="1:17">
      <c r="A70" s="28">
        <v>68</v>
      </c>
      <c r="B70" s="30" t="s">
        <v>169</v>
      </c>
      <c r="C70" s="58" t="s">
        <v>170</v>
      </c>
      <c r="D70" s="30" t="s">
        <v>20</v>
      </c>
      <c r="E70" s="30">
        <v>11330</v>
      </c>
      <c r="F70" s="30">
        <v>8800</v>
      </c>
      <c r="G70" s="30">
        <v>2200</v>
      </c>
      <c r="H70" s="30">
        <v>330</v>
      </c>
      <c r="I70" s="30">
        <v>202508</v>
      </c>
      <c r="J70" s="30">
        <v>202606</v>
      </c>
      <c r="K70" s="30">
        <v>2832.5</v>
      </c>
      <c r="L70" s="30">
        <v>2200</v>
      </c>
      <c r="M70" s="30">
        <v>550</v>
      </c>
      <c r="N70" s="30">
        <v>82.5</v>
      </c>
      <c r="O70" s="30" t="s">
        <v>164</v>
      </c>
      <c r="P70" s="30" t="s">
        <v>22</v>
      </c>
      <c r="Q70" s="28" t="s">
        <v>23</v>
      </c>
    </row>
    <row r="71" s="6" customFormat="1" customHeight="1" spans="1:17">
      <c r="A71" s="28">
        <v>69</v>
      </c>
      <c r="B71" s="30" t="s">
        <v>171</v>
      </c>
      <c r="C71" s="58" t="s">
        <v>172</v>
      </c>
      <c r="D71" s="30" t="s">
        <v>20</v>
      </c>
      <c r="E71" s="30">
        <v>11330</v>
      </c>
      <c r="F71" s="30">
        <v>8800</v>
      </c>
      <c r="G71" s="30">
        <v>2200</v>
      </c>
      <c r="H71" s="30">
        <v>330</v>
      </c>
      <c r="I71" s="30">
        <v>202508</v>
      </c>
      <c r="J71" s="30">
        <v>202606</v>
      </c>
      <c r="K71" s="30">
        <v>2832.5</v>
      </c>
      <c r="L71" s="30">
        <v>2200</v>
      </c>
      <c r="M71" s="30">
        <v>550</v>
      </c>
      <c r="N71" s="30">
        <v>82.5</v>
      </c>
      <c r="O71" s="30" t="s">
        <v>164</v>
      </c>
      <c r="P71" s="30" t="s">
        <v>22</v>
      </c>
      <c r="Q71" s="28" t="s">
        <v>23</v>
      </c>
    </row>
    <row r="72" s="3" customFormat="1" customHeight="1" spans="1:17">
      <c r="A72" s="24">
        <v>70</v>
      </c>
      <c r="B72" s="29" t="s">
        <v>173</v>
      </c>
      <c r="C72" s="27" t="s">
        <v>174</v>
      </c>
      <c r="D72" s="30" t="s">
        <v>20</v>
      </c>
      <c r="E72" s="29">
        <v>6798</v>
      </c>
      <c r="F72" s="30">
        <v>5280</v>
      </c>
      <c r="G72" s="30">
        <v>1320</v>
      </c>
      <c r="H72" s="30">
        <v>198</v>
      </c>
      <c r="I72" s="29">
        <v>202508</v>
      </c>
      <c r="J72" s="29">
        <v>202606</v>
      </c>
      <c r="K72" s="29">
        <v>1699.5</v>
      </c>
      <c r="L72" s="29">
        <v>1320</v>
      </c>
      <c r="M72" s="29">
        <v>330</v>
      </c>
      <c r="N72" s="29">
        <v>49.5</v>
      </c>
      <c r="O72" s="29" t="s">
        <v>164</v>
      </c>
      <c r="P72" s="29" t="s">
        <v>22</v>
      </c>
      <c r="Q72" s="24" t="s">
        <v>23</v>
      </c>
    </row>
    <row r="73" customHeight="1" spans="1:17">
      <c r="A73" s="15">
        <v>71</v>
      </c>
      <c r="B73" s="29" t="s">
        <v>175</v>
      </c>
      <c r="C73" s="58" t="s">
        <v>176</v>
      </c>
      <c r="D73" s="30" t="s">
        <v>20</v>
      </c>
      <c r="E73" s="29">
        <v>9064</v>
      </c>
      <c r="F73" s="29">
        <v>7040</v>
      </c>
      <c r="G73" s="29">
        <v>1760</v>
      </c>
      <c r="H73" s="29">
        <v>264</v>
      </c>
      <c r="I73" s="29">
        <v>202508</v>
      </c>
      <c r="J73" s="29">
        <v>202606</v>
      </c>
      <c r="K73" s="29">
        <v>2266</v>
      </c>
      <c r="L73" s="29">
        <v>1760</v>
      </c>
      <c r="M73" s="29">
        <v>440</v>
      </c>
      <c r="N73" s="29">
        <v>66</v>
      </c>
      <c r="O73" s="29" t="s">
        <v>164</v>
      </c>
      <c r="P73" s="29" t="s">
        <v>22</v>
      </c>
      <c r="Q73" s="24" t="s">
        <v>23</v>
      </c>
    </row>
    <row r="74" customHeight="1" spans="1:17">
      <c r="A74" s="15">
        <v>72</v>
      </c>
      <c r="B74" s="27" t="s">
        <v>177</v>
      </c>
      <c r="C74" s="27" t="s">
        <v>178</v>
      </c>
      <c r="D74" s="59" t="s">
        <v>20</v>
      </c>
      <c r="E74" s="64">
        <v>3551.31</v>
      </c>
      <c r="F74" s="43">
        <v>2758.32</v>
      </c>
      <c r="G74" s="43">
        <v>689.58</v>
      </c>
      <c r="H74" s="43">
        <v>103.41</v>
      </c>
      <c r="I74" s="74" t="s">
        <v>179</v>
      </c>
      <c r="J74" s="69">
        <v>202606</v>
      </c>
      <c r="K74" s="56">
        <f t="shared" ref="K74:K88" si="9">SUM(L74:N74)</f>
        <v>887.6</v>
      </c>
      <c r="L74" s="56">
        <f t="shared" ref="L74:L88" si="10">TRUNC(F74*0.25,1)</f>
        <v>689.5</v>
      </c>
      <c r="M74" s="56">
        <f t="shared" ref="M74:M88" si="11">TRUNC(G74*0.25,1)</f>
        <v>172.3</v>
      </c>
      <c r="N74" s="56">
        <f t="shared" ref="N74:N88" si="12">TRUNC(H74*0.25,1)</f>
        <v>25.8</v>
      </c>
      <c r="O74" s="2" t="s">
        <v>180</v>
      </c>
      <c r="P74" s="69" t="s">
        <v>22</v>
      </c>
      <c r="Q74" s="24" t="s">
        <v>23</v>
      </c>
    </row>
    <row r="75" customHeight="1" spans="1:17">
      <c r="A75" s="60">
        <v>73</v>
      </c>
      <c r="B75" s="61" t="s">
        <v>181</v>
      </c>
      <c r="C75" s="61" t="s">
        <v>182</v>
      </c>
      <c r="D75" s="62" t="s">
        <v>20</v>
      </c>
      <c r="E75" s="65">
        <v>3551.31</v>
      </c>
      <c r="F75" s="66">
        <v>2758.32</v>
      </c>
      <c r="G75" s="66">
        <v>689.58</v>
      </c>
      <c r="H75" s="66">
        <v>103.41</v>
      </c>
      <c r="I75" s="75" t="s">
        <v>179</v>
      </c>
      <c r="J75" s="76">
        <v>202606</v>
      </c>
      <c r="K75" s="77">
        <f t="shared" si="9"/>
        <v>887.6</v>
      </c>
      <c r="L75" s="77">
        <f t="shared" si="10"/>
        <v>689.5</v>
      </c>
      <c r="M75" s="77">
        <f t="shared" si="11"/>
        <v>172.3</v>
      </c>
      <c r="N75" s="77">
        <f t="shared" si="12"/>
        <v>25.8</v>
      </c>
      <c r="O75" s="62" t="s">
        <v>180</v>
      </c>
      <c r="P75" s="69" t="s">
        <v>22</v>
      </c>
      <c r="Q75" s="24" t="s">
        <v>23</v>
      </c>
    </row>
    <row r="76" customHeight="1" spans="1:17">
      <c r="A76" s="15">
        <v>74</v>
      </c>
      <c r="B76" s="27" t="s">
        <v>183</v>
      </c>
      <c r="C76" s="27" t="s">
        <v>184</v>
      </c>
      <c r="D76" s="2" t="s">
        <v>20</v>
      </c>
      <c r="E76" s="64">
        <v>3551.31</v>
      </c>
      <c r="F76" s="43">
        <v>2758.32</v>
      </c>
      <c r="G76" s="43">
        <v>689.58</v>
      </c>
      <c r="H76" s="43">
        <v>103.41</v>
      </c>
      <c r="I76" s="74" t="s">
        <v>179</v>
      </c>
      <c r="J76" s="69">
        <v>202606</v>
      </c>
      <c r="K76" s="56">
        <f t="shared" si="9"/>
        <v>887.6</v>
      </c>
      <c r="L76" s="56">
        <f t="shared" si="10"/>
        <v>689.5</v>
      </c>
      <c r="M76" s="56">
        <f t="shared" si="11"/>
        <v>172.3</v>
      </c>
      <c r="N76" s="56">
        <f t="shared" si="12"/>
        <v>25.8</v>
      </c>
      <c r="O76" s="2" t="s">
        <v>180</v>
      </c>
      <c r="P76" s="69" t="s">
        <v>22</v>
      </c>
      <c r="Q76" s="24" t="s">
        <v>23</v>
      </c>
    </row>
    <row r="77" customHeight="1" spans="1:17">
      <c r="A77" s="15">
        <v>75</v>
      </c>
      <c r="B77" s="27" t="s">
        <v>185</v>
      </c>
      <c r="C77" s="27" t="s">
        <v>186</v>
      </c>
      <c r="D77" s="2" t="s">
        <v>20</v>
      </c>
      <c r="E77" s="64">
        <v>4874.76</v>
      </c>
      <c r="F77" s="43">
        <v>3786.24</v>
      </c>
      <c r="G77" s="43">
        <v>946.56</v>
      </c>
      <c r="H77" s="43">
        <v>141.96</v>
      </c>
      <c r="I77" s="74" t="s">
        <v>187</v>
      </c>
      <c r="J77" s="69">
        <v>202606</v>
      </c>
      <c r="K77" s="56">
        <f t="shared" si="9"/>
        <v>1218.5</v>
      </c>
      <c r="L77" s="56">
        <f t="shared" si="10"/>
        <v>946.5</v>
      </c>
      <c r="M77" s="56">
        <f t="shared" si="11"/>
        <v>236.6</v>
      </c>
      <c r="N77" s="56">
        <f t="shared" si="12"/>
        <v>35.4</v>
      </c>
      <c r="O77" s="2" t="s">
        <v>180</v>
      </c>
      <c r="P77" s="69" t="s">
        <v>22</v>
      </c>
      <c r="Q77" s="24" t="s">
        <v>23</v>
      </c>
    </row>
    <row r="78" customHeight="1" spans="1:17">
      <c r="A78" s="15">
        <v>76</v>
      </c>
      <c r="B78" s="27" t="s">
        <v>188</v>
      </c>
      <c r="C78" s="27" t="s">
        <v>189</v>
      </c>
      <c r="D78" s="2" t="s">
        <v>20</v>
      </c>
      <c r="E78" s="64">
        <v>4340.49</v>
      </c>
      <c r="F78" s="43">
        <v>3371.28</v>
      </c>
      <c r="G78" s="43">
        <v>842.82</v>
      </c>
      <c r="H78" s="43">
        <v>126.39</v>
      </c>
      <c r="I78" s="74" t="s">
        <v>190</v>
      </c>
      <c r="J78" s="69">
        <v>202606</v>
      </c>
      <c r="K78" s="50">
        <f t="shared" si="9"/>
        <v>1085</v>
      </c>
      <c r="L78" s="56">
        <f t="shared" si="10"/>
        <v>842.8</v>
      </c>
      <c r="M78" s="56">
        <f t="shared" si="11"/>
        <v>210.7</v>
      </c>
      <c r="N78" s="56">
        <f t="shared" si="12"/>
        <v>31.5</v>
      </c>
      <c r="O78" s="2" t="s">
        <v>180</v>
      </c>
      <c r="P78" s="69" t="s">
        <v>22</v>
      </c>
      <c r="Q78" s="24" t="s">
        <v>23</v>
      </c>
    </row>
    <row r="79" customHeight="1" spans="1:17">
      <c r="A79" s="15">
        <v>77</v>
      </c>
      <c r="B79" s="27" t="s">
        <v>191</v>
      </c>
      <c r="C79" s="27" t="s">
        <v>192</v>
      </c>
      <c r="D79" s="2" t="s">
        <v>20</v>
      </c>
      <c r="E79" s="64">
        <v>3551.31</v>
      </c>
      <c r="F79" s="43">
        <v>2758.32</v>
      </c>
      <c r="G79" s="43">
        <v>689.58</v>
      </c>
      <c r="H79" s="43">
        <v>103.41</v>
      </c>
      <c r="I79" s="74" t="s">
        <v>179</v>
      </c>
      <c r="J79" s="69">
        <v>202606</v>
      </c>
      <c r="K79" s="56">
        <f t="shared" si="9"/>
        <v>887.6</v>
      </c>
      <c r="L79" s="56">
        <f t="shared" si="10"/>
        <v>689.5</v>
      </c>
      <c r="M79" s="56">
        <f t="shared" si="11"/>
        <v>172.3</v>
      </c>
      <c r="N79" s="56">
        <f t="shared" si="12"/>
        <v>25.8</v>
      </c>
      <c r="O79" s="2" t="s">
        <v>180</v>
      </c>
      <c r="P79" s="69" t="s">
        <v>22</v>
      </c>
      <c r="Q79" s="24" t="s">
        <v>23</v>
      </c>
    </row>
    <row r="80" customHeight="1" spans="1:17">
      <c r="A80" s="15">
        <v>78</v>
      </c>
      <c r="B80" s="27" t="s">
        <v>193</v>
      </c>
      <c r="C80" s="27" t="s">
        <v>194</v>
      </c>
      <c r="D80" s="2" t="s">
        <v>20</v>
      </c>
      <c r="E80" s="64">
        <v>4688.76</v>
      </c>
      <c r="F80" s="43">
        <v>3641.76</v>
      </c>
      <c r="G80" s="43">
        <v>910.44</v>
      </c>
      <c r="H80" s="43">
        <v>136.56</v>
      </c>
      <c r="I80" s="74" t="s">
        <v>195</v>
      </c>
      <c r="J80" s="69">
        <v>202512</v>
      </c>
      <c r="K80" s="56">
        <f t="shared" si="9"/>
        <v>1172.1</v>
      </c>
      <c r="L80" s="56">
        <f t="shared" si="10"/>
        <v>910.4</v>
      </c>
      <c r="M80" s="56">
        <f t="shared" si="11"/>
        <v>227.6</v>
      </c>
      <c r="N80" s="56">
        <f t="shared" si="12"/>
        <v>34.1</v>
      </c>
      <c r="O80" s="2" t="s">
        <v>180</v>
      </c>
      <c r="P80" s="69" t="s">
        <v>22</v>
      </c>
      <c r="Q80" s="24" t="s">
        <v>23</v>
      </c>
    </row>
    <row r="81" customHeight="1" spans="1:17">
      <c r="A81" s="15">
        <v>79</v>
      </c>
      <c r="B81" s="27" t="s">
        <v>196</v>
      </c>
      <c r="C81" s="27" t="s">
        <v>197</v>
      </c>
      <c r="D81" s="2" t="s">
        <v>20</v>
      </c>
      <c r="E81" s="64">
        <v>4711.92</v>
      </c>
      <c r="F81" s="43">
        <v>3659.76</v>
      </c>
      <c r="G81" s="43">
        <v>914.94</v>
      </c>
      <c r="H81" s="43">
        <v>137.22</v>
      </c>
      <c r="I81" s="74" t="s">
        <v>198</v>
      </c>
      <c r="J81" s="69">
        <v>202603</v>
      </c>
      <c r="K81" s="56">
        <f t="shared" si="9"/>
        <v>1177.9</v>
      </c>
      <c r="L81" s="56">
        <f t="shared" si="10"/>
        <v>914.9</v>
      </c>
      <c r="M81" s="56">
        <f t="shared" si="11"/>
        <v>228.7</v>
      </c>
      <c r="N81" s="56">
        <f t="shared" si="12"/>
        <v>34.3</v>
      </c>
      <c r="O81" s="69" t="s">
        <v>180</v>
      </c>
      <c r="P81" s="69" t="s">
        <v>22</v>
      </c>
      <c r="Q81" s="24" t="s">
        <v>23</v>
      </c>
    </row>
    <row r="82" customHeight="1" spans="1:17">
      <c r="A82" s="15">
        <v>80</v>
      </c>
      <c r="B82" s="27" t="s">
        <v>199</v>
      </c>
      <c r="C82" s="27" t="s">
        <v>200</v>
      </c>
      <c r="D82" s="2" t="s">
        <v>20</v>
      </c>
      <c r="E82" s="64">
        <v>4688.76</v>
      </c>
      <c r="F82" s="43">
        <v>3641.76</v>
      </c>
      <c r="G82" s="43">
        <v>910.44</v>
      </c>
      <c r="H82" s="43">
        <v>136.56</v>
      </c>
      <c r="I82" s="74" t="s">
        <v>195</v>
      </c>
      <c r="J82" s="69">
        <v>202512</v>
      </c>
      <c r="K82" s="56">
        <f t="shared" si="9"/>
        <v>1172.1</v>
      </c>
      <c r="L82" s="56">
        <f t="shared" si="10"/>
        <v>910.4</v>
      </c>
      <c r="M82" s="56">
        <f t="shared" si="11"/>
        <v>227.6</v>
      </c>
      <c r="N82" s="56">
        <f t="shared" si="12"/>
        <v>34.1</v>
      </c>
      <c r="O82" s="2" t="s">
        <v>180</v>
      </c>
      <c r="P82" s="69" t="s">
        <v>22</v>
      </c>
      <c r="Q82" s="24" t="s">
        <v>23</v>
      </c>
    </row>
    <row r="83" customHeight="1" spans="1:17">
      <c r="A83" s="15">
        <v>81</v>
      </c>
      <c r="B83" s="27" t="s">
        <v>201</v>
      </c>
      <c r="C83" s="27" t="s">
        <v>202</v>
      </c>
      <c r="D83" s="2" t="s">
        <v>20</v>
      </c>
      <c r="E83" s="67">
        <v>4758.6</v>
      </c>
      <c r="F83" s="50">
        <v>3696</v>
      </c>
      <c r="G83" s="50">
        <v>924</v>
      </c>
      <c r="H83" s="56">
        <v>138.6</v>
      </c>
      <c r="I83" s="74" t="s">
        <v>195</v>
      </c>
      <c r="J83" s="69">
        <v>202512</v>
      </c>
      <c r="K83" s="56">
        <f t="shared" si="9"/>
        <v>1189.6</v>
      </c>
      <c r="L83" s="50">
        <f t="shared" si="10"/>
        <v>924</v>
      </c>
      <c r="M83" s="50">
        <f t="shared" si="11"/>
        <v>231</v>
      </c>
      <c r="N83" s="56">
        <f t="shared" si="12"/>
        <v>34.6</v>
      </c>
      <c r="O83" s="2" t="s">
        <v>180</v>
      </c>
      <c r="P83" s="69" t="s">
        <v>22</v>
      </c>
      <c r="Q83" s="24" t="s">
        <v>23</v>
      </c>
    </row>
    <row r="84" customHeight="1" spans="1:17">
      <c r="A84" s="15">
        <v>82</v>
      </c>
      <c r="B84" s="27" t="s">
        <v>203</v>
      </c>
      <c r="C84" s="27" t="s">
        <v>204</v>
      </c>
      <c r="D84" s="2" t="s">
        <v>20</v>
      </c>
      <c r="E84" s="64">
        <v>2367.54</v>
      </c>
      <c r="F84" s="43">
        <v>1838.88</v>
      </c>
      <c r="G84" s="43">
        <v>459.72</v>
      </c>
      <c r="H84" s="43">
        <v>68.94</v>
      </c>
      <c r="I84" s="74" t="s">
        <v>205</v>
      </c>
      <c r="J84" s="69">
        <v>202606</v>
      </c>
      <c r="K84" s="56">
        <f t="shared" si="9"/>
        <v>591.8</v>
      </c>
      <c r="L84" s="56">
        <f t="shared" si="10"/>
        <v>459.7</v>
      </c>
      <c r="M84" s="56">
        <f t="shared" si="11"/>
        <v>114.9</v>
      </c>
      <c r="N84" s="56">
        <f t="shared" si="12"/>
        <v>17.2</v>
      </c>
      <c r="O84" s="2" t="s">
        <v>180</v>
      </c>
      <c r="P84" s="69" t="s">
        <v>22</v>
      </c>
      <c r="Q84" s="24" t="s">
        <v>23</v>
      </c>
    </row>
    <row r="85" customHeight="1" spans="1:17">
      <c r="A85" s="15">
        <v>83</v>
      </c>
      <c r="B85" s="27" t="s">
        <v>206</v>
      </c>
      <c r="C85" s="27" t="s">
        <v>207</v>
      </c>
      <c r="D85" s="2" t="s">
        <v>20</v>
      </c>
      <c r="E85" s="64">
        <v>4758.6</v>
      </c>
      <c r="F85" s="50">
        <v>3696</v>
      </c>
      <c r="G85" s="50">
        <v>924</v>
      </c>
      <c r="H85" s="56">
        <v>138.6</v>
      </c>
      <c r="I85" s="74" t="s">
        <v>195</v>
      </c>
      <c r="J85" s="69">
        <v>202512</v>
      </c>
      <c r="K85" s="56">
        <f t="shared" si="9"/>
        <v>1189.6</v>
      </c>
      <c r="L85" s="50">
        <f t="shared" si="10"/>
        <v>924</v>
      </c>
      <c r="M85" s="50">
        <f t="shared" si="11"/>
        <v>231</v>
      </c>
      <c r="N85" s="56">
        <f t="shared" si="12"/>
        <v>34.6</v>
      </c>
      <c r="O85" s="2" t="s">
        <v>180</v>
      </c>
      <c r="P85" s="69" t="s">
        <v>22</v>
      </c>
      <c r="Q85" s="24" t="s">
        <v>23</v>
      </c>
    </row>
    <row r="86" customHeight="1" spans="1:17">
      <c r="A86" s="15">
        <v>84</v>
      </c>
      <c r="B86" s="27" t="s">
        <v>208</v>
      </c>
      <c r="C86" s="27" t="s">
        <v>209</v>
      </c>
      <c r="D86" s="2" t="s">
        <v>20</v>
      </c>
      <c r="E86" s="64">
        <v>4688.76</v>
      </c>
      <c r="F86" s="43">
        <v>3641.76</v>
      </c>
      <c r="G86" s="43">
        <v>910.44</v>
      </c>
      <c r="H86" s="43">
        <v>136.56</v>
      </c>
      <c r="I86" s="74" t="s">
        <v>195</v>
      </c>
      <c r="J86" s="69">
        <v>202512</v>
      </c>
      <c r="K86" s="56">
        <f t="shared" si="9"/>
        <v>1172.1</v>
      </c>
      <c r="L86" s="56">
        <f t="shared" si="10"/>
        <v>910.4</v>
      </c>
      <c r="M86" s="56">
        <f t="shared" si="11"/>
        <v>227.6</v>
      </c>
      <c r="N86" s="56">
        <f t="shared" si="12"/>
        <v>34.1</v>
      </c>
      <c r="O86" s="2" t="s">
        <v>180</v>
      </c>
      <c r="P86" s="69" t="s">
        <v>22</v>
      </c>
      <c r="Q86" s="24" t="s">
        <v>23</v>
      </c>
    </row>
    <row r="87" customHeight="1" spans="1:17">
      <c r="A87" s="15">
        <v>85</v>
      </c>
      <c r="B87" s="27" t="s">
        <v>210</v>
      </c>
      <c r="C87" s="27" t="s">
        <v>211</v>
      </c>
      <c r="D87" s="2" t="s">
        <v>20</v>
      </c>
      <c r="E87" s="64">
        <v>4758.6</v>
      </c>
      <c r="F87" s="50">
        <v>3696</v>
      </c>
      <c r="G87" s="50">
        <v>924</v>
      </c>
      <c r="H87" s="56">
        <v>138.6</v>
      </c>
      <c r="I87" s="74" t="s">
        <v>195</v>
      </c>
      <c r="J87" s="69">
        <v>202512</v>
      </c>
      <c r="K87" s="56">
        <f t="shared" si="9"/>
        <v>1189.6</v>
      </c>
      <c r="L87" s="50">
        <f t="shared" si="10"/>
        <v>924</v>
      </c>
      <c r="M87" s="50">
        <f t="shared" si="11"/>
        <v>231</v>
      </c>
      <c r="N87" s="56">
        <f t="shared" si="12"/>
        <v>34.6</v>
      </c>
      <c r="O87" s="2" t="s">
        <v>180</v>
      </c>
      <c r="P87" s="80" t="s">
        <v>22</v>
      </c>
      <c r="Q87" s="24" t="s">
        <v>23</v>
      </c>
    </row>
    <row r="88" customHeight="1" spans="1:17">
      <c r="A88" s="15">
        <v>86</v>
      </c>
      <c r="B88" s="27" t="s">
        <v>212</v>
      </c>
      <c r="C88" s="27" t="s">
        <v>213</v>
      </c>
      <c r="D88" s="2" t="s">
        <v>20</v>
      </c>
      <c r="E88" s="68">
        <v>9312</v>
      </c>
      <c r="F88" s="43">
        <v>7232.64</v>
      </c>
      <c r="G88" s="43">
        <v>1808.16</v>
      </c>
      <c r="H88" s="56">
        <v>271.2</v>
      </c>
      <c r="I88" s="74" t="s">
        <v>195</v>
      </c>
      <c r="J88" s="69">
        <v>202512</v>
      </c>
      <c r="K88" s="56">
        <f t="shared" si="9"/>
        <v>2327.9</v>
      </c>
      <c r="L88" s="56">
        <f t="shared" si="10"/>
        <v>1808.1</v>
      </c>
      <c r="M88" s="50">
        <f t="shared" si="11"/>
        <v>452</v>
      </c>
      <c r="N88" s="56">
        <f t="shared" si="12"/>
        <v>67.8</v>
      </c>
      <c r="O88" s="2" t="s">
        <v>180</v>
      </c>
      <c r="P88" s="80" t="s">
        <v>22</v>
      </c>
      <c r="Q88" s="24" t="s">
        <v>23</v>
      </c>
    </row>
    <row r="89" customHeight="1" spans="1:17">
      <c r="A89" s="15">
        <v>87</v>
      </c>
      <c r="B89" s="27" t="s">
        <v>214</v>
      </c>
      <c r="C89" s="27" t="s">
        <v>215</v>
      </c>
      <c r="D89" s="2" t="s">
        <v>20</v>
      </c>
      <c r="E89" s="69">
        <v>3899.58</v>
      </c>
      <c r="F89" s="69">
        <v>3028.8</v>
      </c>
      <c r="G89" s="30">
        <v>757.2</v>
      </c>
      <c r="H89" s="43">
        <v>113.58</v>
      </c>
      <c r="I89" s="55">
        <v>202501</v>
      </c>
      <c r="J89" s="69">
        <v>202510</v>
      </c>
      <c r="K89" s="56">
        <v>974.8</v>
      </c>
      <c r="L89" s="46">
        <v>757.2</v>
      </c>
      <c r="M89" s="56">
        <v>189.3</v>
      </c>
      <c r="N89" s="56">
        <v>28.3</v>
      </c>
      <c r="O89" s="69" t="s">
        <v>216</v>
      </c>
      <c r="P89" s="28" t="s">
        <v>22</v>
      </c>
      <c r="Q89" s="24" t="s">
        <v>23</v>
      </c>
    </row>
    <row r="90" customHeight="1" spans="1:17">
      <c r="A90" s="15">
        <v>88</v>
      </c>
      <c r="B90" s="27" t="s">
        <v>217</v>
      </c>
      <c r="C90" s="27" t="s">
        <v>218</v>
      </c>
      <c r="D90" s="2" t="s">
        <v>20</v>
      </c>
      <c r="E90" s="69">
        <v>2367.54</v>
      </c>
      <c r="F90" s="69">
        <v>1838.88</v>
      </c>
      <c r="G90" s="30">
        <v>459.72</v>
      </c>
      <c r="H90" s="43">
        <v>68.94</v>
      </c>
      <c r="I90" s="55">
        <v>202601</v>
      </c>
      <c r="J90" s="69">
        <v>202606</v>
      </c>
      <c r="K90" s="56">
        <v>591.8</v>
      </c>
      <c r="L90" s="56">
        <v>459.7</v>
      </c>
      <c r="M90" s="56">
        <v>114.9</v>
      </c>
      <c r="N90" s="56">
        <v>17.2</v>
      </c>
      <c r="O90" s="69" t="s">
        <v>219</v>
      </c>
      <c r="P90" s="28" t="s">
        <v>220</v>
      </c>
      <c r="Q90" s="24" t="s">
        <v>23</v>
      </c>
    </row>
    <row r="91" s="3" customFormat="1" customHeight="1" spans="1:17">
      <c r="A91" s="15">
        <v>89</v>
      </c>
      <c r="B91" s="63" t="s">
        <v>221</v>
      </c>
      <c r="C91" s="63" t="s">
        <v>222</v>
      </c>
      <c r="D91" s="24" t="s">
        <v>20</v>
      </c>
      <c r="E91" s="63">
        <v>1183.77</v>
      </c>
      <c r="F91" s="70">
        <v>919.44</v>
      </c>
      <c r="G91" s="70">
        <v>229.86</v>
      </c>
      <c r="H91" s="70">
        <v>34.47</v>
      </c>
      <c r="I91" s="63" t="s">
        <v>223</v>
      </c>
      <c r="J91" s="63" t="s">
        <v>224</v>
      </c>
      <c r="K91" s="24">
        <v>295.8</v>
      </c>
      <c r="L91" s="63">
        <v>229.8</v>
      </c>
      <c r="M91" s="63">
        <v>57.4</v>
      </c>
      <c r="N91" s="63">
        <v>8.6</v>
      </c>
      <c r="O91" s="63" t="s">
        <v>225</v>
      </c>
      <c r="P91" s="28" t="s">
        <v>22</v>
      </c>
      <c r="Q91" s="24" t="s">
        <v>23</v>
      </c>
    </row>
    <row r="92" customHeight="1" spans="1:17">
      <c r="A92" s="15">
        <v>90</v>
      </c>
      <c r="B92" s="63" t="s">
        <v>226</v>
      </c>
      <c r="C92" s="63" t="s">
        <v>227</v>
      </c>
      <c r="D92" s="15" t="s">
        <v>20</v>
      </c>
      <c r="E92" s="71">
        <f>F92+G92+H92</f>
        <v>5494.08</v>
      </c>
      <c r="F92" s="72">
        <v>4267.2</v>
      </c>
      <c r="G92" s="72">
        <v>1066.8</v>
      </c>
      <c r="H92" s="72">
        <v>160.08</v>
      </c>
      <c r="I92" s="71" t="s">
        <v>195</v>
      </c>
      <c r="J92" s="71" t="s">
        <v>228</v>
      </c>
      <c r="K92" s="15">
        <f>L92+M92+N92</f>
        <v>1373.5</v>
      </c>
      <c r="L92" s="72">
        <v>1066.8</v>
      </c>
      <c r="M92" s="72">
        <v>266.7</v>
      </c>
      <c r="N92" s="71">
        <v>40</v>
      </c>
      <c r="O92" s="71" t="s">
        <v>229</v>
      </c>
      <c r="P92" s="28" t="s">
        <v>22</v>
      </c>
      <c r="Q92" s="24" t="s">
        <v>23</v>
      </c>
    </row>
    <row r="93" customHeight="1" spans="1:17">
      <c r="A93" s="15">
        <v>91</v>
      </c>
      <c r="B93" s="63" t="s">
        <v>230</v>
      </c>
      <c r="C93" s="63" t="s">
        <v>231</v>
      </c>
      <c r="D93" s="15" t="s">
        <v>20</v>
      </c>
      <c r="E93" s="71">
        <f>F93+G93+H93</f>
        <v>4727.36</v>
      </c>
      <c r="F93" s="63">
        <v>3671.76</v>
      </c>
      <c r="G93" s="63">
        <v>917.94</v>
      </c>
      <c r="H93" s="63">
        <v>137.66</v>
      </c>
      <c r="I93" s="63" t="s">
        <v>205</v>
      </c>
      <c r="J93" s="63" t="s">
        <v>224</v>
      </c>
      <c r="K93" s="24">
        <f>L93+M93+N93</f>
        <v>1181.7</v>
      </c>
      <c r="L93" s="63">
        <v>917.9</v>
      </c>
      <c r="M93" s="63">
        <v>229.4</v>
      </c>
      <c r="N93" s="71">
        <v>34.4</v>
      </c>
      <c r="O93" s="71" t="s">
        <v>232</v>
      </c>
      <c r="P93" s="28" t="s">
        <v>22</v>
      </c>
      <c r="Q93" s="24" t="s">
        <v>23</v>
      </c>
    </row>
    <row r="94" customHeight="1" spans="1:17">
      <c r="A94" s="15">
        <v>92</v>
      </c>
      <c r="B94" s="63" t="s">
        <v>233</v>
      </c>
      <c r="C94" s="63" t="s">
        <v>234</v>
      </c>
      <c r="D94" s="15" t="s">
        <v>20</v>
      </c>
      <c r="E94" s="71">
        <f>F94+G94+H94</f>
        <v>1183.77</v>
      </c>
      <c r="F94" s="70">
        <v>919.44</v>
      </c>
      <c r="G94" s="70">
        <v>229.86</v>
      </c>
      <c r="H94" s="70">
        <v>34.47</v>
      </c>
      <c r="I94" s="63" t="s">
        <v>223</v>
      </c>
      <c r="J94" s="63" t="s">
        <v>224</v>
      </c>
      <c r="K94" s="24">
        <f>L94+M94+N94</f>
        <v>295.8</v>
      </c>
      <c r="L94" s="63">
        <v>229.8</v>
      </c>
      <c r="M94" s="63">
        <v>57.4</v>
      </c>
      <c r="N94" s="71">
        <v>8.6</v>
      </c>
      <c r="O94" s="71" t="s">
        <v>235</v>
      </c>
      <c r="P94" s="63" t="s">
        <v>220</v>
      </c>
      <c r="Q94" s="24" t="s">
        <v>23</v>
      </c>
    </row>
    <row r="95" customHeight="1" spans="1:17">
      <c r="A95" s="15">
        <v>93</v>
      </c>
      <c r="B95" s="63" t="s">
        <v>236</v>
      </c>
      <c r="C95" s="63" t="s">
        <v>237</v>
      </c>
      <c r="D95" s="15" t="s">
        <v>20</v>
      </c>
      <c r="E95" s="71">
        <f>F95+G95+H95</f>
        <v>2762.13</v>
      </c>
      <c r="F95" s="70">
        <v>2145.36</v>
      </c>
      <c r="G95" s="70">
        <v>536.34</v>
      </c>
      <c r="H95" s="70">
        <v>80.43</v>
      </c>
      <c r="I95" s="63" t="s">
        <v>228</v>
      </c>
      <c r="J95" s="63" t="s">
        <v>224</v>
      </c>
      <c r="K95" s="24">
        <f>L95+M95+N95</f>
        <v>690.4</v>
      </c>
      <c r="L95" s="63">
        <v>536.3</v>
      </c>
      <c r="M95" s="63">
        <v>134</v>
      </c>
      <c r="N95" s="71">
        <v>20.1</v>
      </c>
      <c r="O95" s="71" t="s">
        <v>238</v>
      </c>
      <c r="P95" s="28" t="s">
        <v>22</v>
      </c>
      <c r="Q95" s="24" t="s">
        <v>23</v>
      </c>
    </row>
    <row r="96" customHeight="1" spans="1:17">
      <c r="A96" s="15">
        <v>94</v>
      </c>
      <c r="B96" s="27" t="s">
        <v>239</v>
      </c>
      <c r="C96" s="27" t="s">
        <v>240</v>
      </c>
      <c r="D96" s="28" t="s">
        <v>241</v>
      </c>
      <c r="E96" s="73">
        <f>SUM(F96+G96+H96)</f>
        <v>4775.91</v>
      </c>
      <c r="F96" s="30">
        <v>3709.44</v>
      </c>
      <c r="G96" s="30">
        <v>927.36</v>
      </c>
      <c r="H96" s="43">
        <v>139.11</v>
      </c>
      <c r="I96" s="74" t="s">
        <v>198</v>
      </c>
      <c r="J96" s="28">
        <v>202603</v>
      </c>
      <c r="K96" s="56">
        <f>SUM(L96+M96+N96)</f>
        <v>1193.8</v>
      </c>
      <c r="L96" s="46">
        <v>927.3</v>
      </c>
      <c r="M96" s="46">
        <v>231.8</v>
      </c>
      <c r="N96" s="56">
        <v>34.7</v>
      </c>
      <c r="O96" s="28" t="s">
        <v>26</v>
      </c>
      <c r="P96" s="28" t="s">
        <v>22</v>
      </c>
      <c r="Q96" s="24" t="s">
        <v>23</v>
      </c>
    </row>
    <row r="97" customHeight="1" spans="1:17">
      <c r="A97" s="15">
        <v>95</v>
      </c>
      <c r="B97" s="27" t="s">
        <v>242</v>
      </c>
      <c r="C97" s="27" t="s">
        <v>243</v>
      </c>
      <c r="D97" s="28" t="s">
        <v>241</v>
      </c>
      <c r="E97" s="73">
        <f>F97+G97+H97</f>
        <v>3156.72</v>
      </c>
      <c r="F97" s="43">
        <v>2451.84</v>
      </c>
      <c r="G97" s="43">
        <v>612.96</v>
      </c>
      <c r="H97" s="43">
        <v>91.92</v>
      </c>
      <c r="I97" s="74" t="s">
        <v>244</v>
      </c>
      <c r="J97" s="28">
        <v>202606</v>
      </c>
      <c r="K97" s="50">
        <f>L97+M97+N97</f>
        <v>789</v>
      </c>
      <c r="L97" s="56">
        <v>612.9</v>
      </c>
      <c r="M97" s="56">
        <v>153.2</v>
      </c>
      <c r="N97" s="56">
        <v>22.9</v>
      </c>
      <c r="O97" s="28" t="s">
        <v>245</v>
      </c>
      <c r="P97" s="28" t="s">
        <v>22</v>
      </c>
      <c r="Q97" s="24" t="s">
        <v>23</v>
      </c>
    </row>
    <row r="98" customHeight="1" spans="1:17">
      <c r="A98" s="15">
        <v>96</v>
      </c>
      <c r="B98" s="27" t="s">
        <v>246</v>
      </c>
      <c r="C98" s="27" t="s">
        <v>247</v>
      </c>
      <c r="D98" s="28" t="s">
        <v>241</v>
      </c>
      <c r="E98" s="73">
        <f>F98+G98+H98</f>
        <v>2367.54</v>
      </c>
      <c r="F98" s="43">
        <v>1838.88</v>
      </c>
      <c r="G98" s="43">
        <v>459.72</v>
      </c>
      <c r="H98" s="43">
        <v>68.94</v>
      </c>
      <c r="I98" s="74" t="s">
        <v>205</v>
      </c>
      <c r="J98" s="74" t="s">
        <v>224</v>
      </c>
      <c r="K98" s="56">
        <f>L98+M98+N98</f>
        <v>591.8</v>
      </c>
      <c r="L98" s="56">
        <v>459.7</v>
      </c>
      <c r="M98" s="56">
        <v>114.9</v>
      </c>
      <c r="N98" s="56">
        <v>17.2</v>
      </c>
      <c r="O98" s="28" t="s">
        <v>245</v>
      </c>
      <c r="P98" s="28" t="s">
        <v>22</v>
      </c>
      <c r="Q98" s="24" t="s">
        <v>23</v>
      </c>
    </row>
    <row r="99" customHeight="1" spans="1:17">
      <c r="A99" s="15">
        <v>97</v>
      </c>
      <c r="B99" s="58" t="s">
        <v>248</v>
      </c>
      <c r="C99" s="58" t="s">
        <v>249</v>
      </c>
      <c r="D99" s="30" t="s">
        <v>241</v>
      </c>
      <c r="E99" s="30">
        <v>2762.13</v>
      </c>
      <c r="F99" s="30">
        <v>2145.36</v>
      </c>
      <c r="G99" s="30">
        <v>536.34</v>
      </c>
      <c r="H99" s="43">
        <v>80.43</v>
      </c>
      <c r="I99" s="78" t="s">
        <v>228</v>
      </c>
      <c r="J99" s="30">
        <v>202606</v>
      </c>
      <c r="K99" s="56">
        <v>690.4</v>
      </c>
      <c r="L99" s="56">
        <v>536.3</v>
      </c>
      <c r="M99" s="50">
        <v>134</v>
      </c>
      <c r="N99" s="56">
        <v>20.1</v>
      </c>
      <c r="O99" s="30" t="s">
        <v>250</v>
      </c>
      <c r="P99" s="30" t="s">
        <v>22</v>
      </c>
      <c r="Q99" s="24" t="s">
        <v>23</v>
      </c>
    </row>
    <row r="100" customHeight="1" spans="1:17">
      <c r="A100" s="15">
        <v>98</v>
      </c>
      <c r="B100" s="28" t="s">
        <v>251</v>
      </c>
      <c r="C100" s="28" t="s">
        <v>252</v>
      </c>
      <c r="D100" s="28" t="s">
        <v>241</v>
      </c>
      <c r="E100" s="28">
        <v>4704.2</v>
      </c>
      <c r="F100" s="28">
        <v>3653.76</v>
      </c>
      <c r="G100" s="28">
        <v>913.44</v>
      </c>
      <c r="H100" s="28">
        <v>137</v>
      </c>
      <c r="I100" s="28">
        <v>202503</v>
      </c>
      <c r="J100" s="28">
        <v>202602</v>
      </c>
      <c r="K100" s="28">
        <v>1175.9</v>
      </c>
      <c r="L100" s="28">
        <v>913.4</v>
      </c>
      <c r="M100" s="28">
        <v>228.3</v>
      </c>
      <c r="N100" s="28">
        <v>34.2</v>
      </c>
      <c r="O100" s="28" t="s">
        <v>253</v>
      </c>
      <c r="P100" s="28" t="s">
        <v>22</v>
      </c>
      <c r="Q100" s="24" t="s">
        <v>23</v>
      </c>
    </row>
    <row r="101" customHeight="1" spans="1:17">
      <c r="A101" s="15">
        <v>99</v>
      </c>
      <c r="B101" s="28" t="s">
        <v>254</v>
      </c>
      <c r="C101" s="28" t="s">
        <v>255</v>
      </c>
      <c r="D101" s="28" t="s">
        <v>241</v>
      </c>
      <c r="E101" s="28">
        <v>1183.77</v>
      </c>
      <c r="F101" s="28">
        <v>919.44</v>
      </c>
      <c r="G101" s="28">
        <v>229.86</v>
      </c>
      <c r="H101" s="28">
        <v>34.47</v>
      </c>
      <c r="I101" s="28">
        <v>202604</v>
      </c>
      <c r="J101" s="28">
        <v>202606</v>
      </c>
      <c r="K101" s="28">
        <v>295.8</v>
      </c>
      <c r="L101" s="28">
        <v>229.8</v>
      </c>
      <c r="M101" s="28">
        <v>57.4</v>
      </c>
      <c r="N101" s="28">
        <v>8.6</v>
      </c>
      <c r="O101" s="28" t="s">
        <v>256</v>
      </c>
      <c r="P101" s="28" t="s">
        <v>22</v>
      </c>
      <c r="Q101" s="24" t="s">
        <v>23</v>
      </c>
    </row>
    <row r="102" customHeight="1" spans="1:17">
      <c r="A102" s="15">
        <v>100</v>
      </c>
      <c r="B102" s="28" t="s">
        <v>257</v>
      </c>
      <c r="C102" s="28" t="s">
        <v>258</v>
      </c>
      <c r="D102" s="28" t="s">
        <v>241</v>
      </c>
      <c r="E102" s="28">
        <v>3945.9</v>
      </c>
      <c r="F102" s="28">
        <v>3064.8</v>
      </c>
      <c r="G102" s="28">
        <v>766.2</v>
      </c>
      <c r="H102" s="28">
        <v>114.9</v>
      </c>
      <c r="I102" s="28">
        <v>202509</v>
      </c>
      <c r="J102" s="28">
        <v>202606</v>
      </c>
      <c r="K102" s="28">
        <v>986.4</v>
      </c>
      <c r="L102" s="28">
        <v>766.2</v>
      </c>
      <c r="M102" s="28">
        <v>191.5</v>
      </c>
      <c r="N102" s="28">
        <v>28.7</v>
      </c>
      <c r="O102" s="28" t="s">
        <v>259</v>
      </c>
      <c r="P102" s="28" t="s">
        <v>260</v>
      </c>
      <c r="Q102" s="24" t="s">
        <v>23</v>
      </c>
    </row>
    <row r="103" customHeight="1" spans="1:17">
      <c r="A103" s="15">
        <v>101</v>
      </c>
      <c r="B103" s="27" t="s">
        <v>261</v>
      </c>
      <c r="C103" s="27" t="s">
        <v>262</v>
      </c>
      <c r="D103" s="28" t="s">
        <v>241</v>
      </c>
      <c r="E103" s="28">
        <v>4727.36</v>
      </c>
      <c r="F103" s="43">
        <v>3671.76</v>
      </c>
      <c r="G103" s="43">
        <v>917.94</v>
      </c>
      <c r="H103" s="43">
        <v>137.66</v>
      </c>
      <c r="I103" s="74" t="s">
        <v>263</v>
      </c>
      <c r="J103" s="28">
        <v>202605</v>
      </c>
      <c r="K103" s="56">
        <v>1181.7</v>
      </c>
      <c r="L103" s="46">
        <v>917.9</v>
      </c>
      <c r="M103" s="46">
        <v>229.4</v>
      </c>
      <c r="N103" s="46">
        <v>34.4</v>
      </c>
      <c r="O103" s="28" t="s">
        <v>116</v>
      </c>
      <c r="P103" s="28" t="s">
        <v>22</v>
      </c>
      <c r="Q103" s="24" t="s">
        <v>23</v>
      </c>
    </row>
    <row r="104" customHeight="1" spans="1:17">
      <c r="A104" s="15">
        <v>102</v>
      </c>
      <c r="B104" s="27" t="s">
        <v>264</v>
      </c>
      <c r="C104" s="27" t="s">
        <v>265</v>
      </c>
      <c r="D104" s="28" t="s">
        <v>241</v>
      </c>
      <c r="E104" s="73">
        <f>F104+G104+H104</f>
        <v>1972.95</v>
      </c>
      <c r="F104" s="43">
        <f>306.48*5</f>
        <v>1532.4</v>
      </c>
      <c r="G104" s="73">
        <f>76.62*5</f>
        <v>383.1</v>
      </c>
      <c r="H104" s="43">
        <f>11.49*5</f>
        <v>57.45</v>
      </c>
      <c r="I104" s="74" t="s">
        <v>266</v>
      </c>
      <c r="J104" s="28">
        <v>202606</v>
      </c>
      <c r="K104" s="56">
        <v>493.1</v>
      </c>
      <c r="L104" s="56">
        <v>383.1</v>
      </c>
      <c r="M104" s="56">
        <v>95.7</v>
      </c>
      <c r="N104" s="56">
        <v>14.3</v>
      </c>
      <c r="O104" s="28" t="s">
        <v>83</v>
      </c>
      <c r="P104" s="28" t="s">
        <v>22</v>
      </c>
      <c r="Q104" s="24" t="s">
        <v>23</v>
      </c>
    </row>
    <row r="105" customHeight="1" spans="1:17">
      <c r="A105" s="15">
        <v>103</v>
      </c>
      <c r="B105" s="27" t="s">
        <v>267</v>
      </c>
      <c r="C105" s="27" t="s">
        <v>268</v>
      </c>
      <c r="D105" s="28" t="s">
        <v>241</v>
      </c>
      <c r="E105" s="73">
        <v>1578.36</v>
      </c>
      <c r="F105" s="43">
        <v>1225.92</v>
      </c>
      <c r="G105" s="43">
        <v>306.48</v>
      </c>
      <c r="H105" s="43">
        <v>45.96</v>
      </c>
      <c r="I105" s="55">
        <v>202603</v>
      </c>
      <c r="J105" s="79">
        <v>202606</v>
      </c>
      <c r="K105" s="56">
        <v>394.4</v>
      </c>
      <c r="L105" s="56">
        <v>306.4</v>
      </c>
      <c r="M105" s="56">
        <v>76.6</v>
      </c>
      <c r="N105" s="56">
        <v>11.4</v>
      </c>
      <c r="O105" s="28" t="s">
        <v>269</v>
      </c>
      <c r="P105" s="28" t="s">
        <v>22</v>
      </c>
      <c r="Q105" s="24" t="s">
        <v>23</v>
      </c>
    </row>
    <row r="106" s="4" customFormat="1" customHeight="1" spans="1:17">
      <c r="A106" s="15">
        <v>104</v>
      </c>
      <c r="B106" s="16" t="s">
        <v>270</v>
      </c>
      <c r="C106" s="16" t="s">
        <v>271</v>
      </c>
      <c r="D106" s="15" t="s">
        <v>241</v>
      </c>
      <c r="E106" s="21">
        <v>4735.12</v>
      </c>
      <c r="F106" s="56">
        <v>3677.8</v>
      </c>
      <c r="G106" s="55">
        <v>919.44</v>
      </c>
      <c r="H106" s="24">
        <v>137.88</v>
      </c>
      <c r="I106" s="50">
        <v>202507</v>
      </c>
      <c r="J106" s="46">
        <v>202606</v>
      </c>
      <c r="K106" s="46">
        <v>1183.6</v>
      </c>
      <c r="L106" s="46">
        <v>919.4</v>
      </c>
      <c r="M106" s="24">
        <v>229.8</v>
      </c>
      <c r="N106" s="15">
        <v>34.4</v>
      </c>
      <c r="O106" s="15" t="s">
        <v>272</v>
      </c>
      <c r="P106" s="15" t="s">
        <v>22</v>
      </c>
      <c r="Q106" s="15" t="s">
        <v>23</v>
      </c>
    </row>
    <row r="107" customHeight="1" spans="1:17">
      <c r="A107" s="15">
        <v>105</v>
      </c>
      <c r="B107" s="63" t="s">
        <v>273</v>
      </c>
      <c r="C107" s="24" t="s">
        <v>274</v>
      </c>
      <c r="D107" s="24" t="s">
        <v>241</v>
      </c>
      <c r="E107" s="24">
        <v>4696.48</v>
      </c>
      <c r="F107" s="24">
        <v>3647.76</v>
      </c>
      <c r="G107" s="24">
        <v>911.94</v>
      </c>
      <c r="H107" s="24">
        <v>136.78</v>
      </c>
      <c r="I107" s="24">
        <v>202502</v>
      </c>
      <c r="J107" s="24">
        <v>202601</v>
      </c>
      <c r="K107" s="24">
        <v>1173.9</v>
      </c>
      <c r="L107" s="24">
        <v>911.9</v>
      </c>
      <c r="M107" s="24">
        <v>227.9</v>
      </c>
      <c r="N107" s="24">
        <v>34.1</v>
      </c>
      <c r="O107" s="24" t="s">
        <v>275</v>
      </c>
      <c r="P107" s="24" t="s">
        <v>22</v>
      </c>
      <c r="Q107" s="24" t="s">
        <v>23</v>
      </c>
    </row>
  </sheetData>
  <autoFilter xmlns:etc="http://www.wps.cn/officeDocument/2017/etCustomData" ref="B1:P107" etc:filterBottomFollowUsedRange="0">
    <extLst/>
  </autoFilter>
  <mergeCells count="1">
    <mergeCell ref="B1:P1"/>
  </mergeCells>
  <conditionalFormatting sqref="B107">
    <cfRule type="duplicateValues" dxfId="0" priority="1"/>
  </conditionalFormatting>
  <conditionalFormatting sqref="B17:B26">
    <cfRule type="duplicateValues" dxfId="0" priority="4"/>
  </conditionalFormatting>
  <conditionalFormatting sqref="B1:B95 B108:B1048576">
    <cfRule type="duplicateValues" dxfId="0" priority="2"/>
  </conditionalFormatting>
  <dataValidations count="23">
    <dataValidation type="list" allowBlank="1" showInputMessage="1" showErrorMessage="1" prompt="12026届高校毕业生&#10;2离校两年内未就业毕业生&#10;3登记失业半年以上人员&#10;4防止返贫致贫对象" sqref="D27">
      <formula1>[5]代码项!#REF!</formula1>
    </dataValidation>
    <dataValidation type="list" allowBlank="1" showInputMessage="1" showErrorMessage="1" sqref="P27">
      <formula1>[5]代码项!#REF!</formula1>
    </dataValidation>
    <dataValidation type="list" allowBlank="1" showInputMessage="1" showErrorMessage="1" prompt="12026届高校毕业生&#10;2离校两年内未就业毕业生&#10;3登记失业半年以上人员&#10;4防止返贫致贫对象" sqref="D28">
      <formula1>[6]代码项!#REF!</formula1>
    </dataValidation>
    <dataValidation type="list" allowBlank="1" showInputMessage="1" showErrorMessage="1" sqref="P89 P91:P93 P95:P96">
      <formula1>[1]代码项!#REF!</formula1>
    </dataValidation>
    <dataValidation type="list" allowBlank="1" showInputMessage="1" showErrorMessage="1" sqref="P90 P2:P12 P30:P33 P100:P102 P108:P1048576">
      <formula1>#REF!</formula1>
    </dataValidation>
    <dataValidation type="list" allowBlank="1" showInputMessage="1" showErrorMessage="1" prompt="12026届高校毕业生&#10;2离校两年内未就业毕业生&#10;3登记失业半年以上人员&#10;4防止返贫致贫对象" sqref="D91 D2:D3 D100:D102 D108:D1048576">
      <formula1>#REF!</formula1>
    </dataValidation>
    <dataValidation type="list" allowBlank="1" showInputMessage="1" showErrorMessage="1" prompt="12026届高校毕业生&#10;2离校两年内未就业毕业生&#10;3登记失业半年以上人员&#10;4防止返贫致贫对象" sqref="D96 D4:D12">
      <formula1>[1]代码项!#REF!</formula1>
    </dataValidation>
    <dataValidation type="list" allowBlank="1" showInputMessage="1" showErrorMessage="1" prompt="12026届高校毕业生&#10;2离校两年内未就业毕业生&#10;3登记失业半年以上人员&#10;4防止返贫致贫对象" sqref="D105">
      <formula1>[7]代码项!#REF!</formula1>
    </dataValidation>
    <dataValidation type="list" allowBlank="1" showInputMessage="1" showErrorMessage="1" sqref="P105">
      <formula1>[7]代码项!#REF!</formula1>
    </dataValidation>
    <dataValidation type="list" allowBlank="1" showInputMessage="1" showErrorMessage="1" prompt="12026届高校毕业生&#10;2离校两年内未就业毕业生&#10;3登记失业半年以上人员&#10;4防止返贫致贫对象" sqref="D106">
      <formula1>[8]代码项!#REF!</formula1>
    </dataValidation>
    <dataValidation type="list" allowBlank="1" showInputMessage="1" showErrorMessage="1" prompt="12026届高校毕业生&#10;2离校两年内未就业毕业生&#10;3登记失业半年以上人员&#10;4防止返贫致贫对象" sqref="D107 D92:D95">
      <formula1>[11]代码项!#REF!</formula1>
    </dataValidation>
    <dataValidation type="list" allowBlank="1" showInputMessage="1" showErrorMessage="1" prompt="12026届高校毕业生&#10;2离校两年内未就业毕业生&#10;3登记失业半年以上人员&#10;4防止返贫致贫对象" sqref="D13:D16">
      <formula1>[2]代码项!#REF!</formula1>
    </dataValidation>
    <dataValidation type="list" allowBlank="1" showInputMessage="1" showErrorMessage="1" prompt="12026届高校毕业生&#10;2离校两年内未就业毕业生&#10;3登记失业半年以上人员&#10;4防止返贫致贫对象" sqref="D17:D26">
      <formula1>[4]代码项!#REF!</formula1>
    </dataValidation>
    <dataValidation type="list" allowBlank="1" showInputMessage="1" showErrorMessage="1" prompt="12026届高校毕业生&#10;2离校两年内未就业毕业生&#10;3登记失业半年以上人员&#10;4防止返贫致贫对象" sqref="D70:D73">
      <formula1>[9]代码项!#REF!</formula1>
    </dataValidation>
    <dataValidation type="list" allowBlank="1" showInputMessage="1" showErrorMessage="1" prompt="12026届高校毕业生&#10;2离校两年内未就业毕业生&#10;3登记失业半年以上人员&#10;4防止返贫致贫对象" sqref="D74:D80 D82:D90">
      <formula1>[10]代码项!#REF!</formula1>
    </dataValidation>
    <dataValidation type="list" allowBlank="1" showInputMessage="1" showErrorMessage="1" prompt="12026届高校毕业生&#10;2离校两年内未就业毕业生&#10;3登记失业半年以上人员&#10;4防止返贫致贫对象" sqref="D97:D98">
      <formula1>[3]代码项!#REF!</formula1>
    </dataValidation>
    <dataValidation type="list" allowBlank="1" showInputMessage="1" showErrorMessage="1" sqref="P13:P16">
      <formula1>[2]代码项!#REF!</formula1>
    </dataValidation>
    <dataValidation type="list" allowBlank="1" showInputMessage="1" showErrorMessage="1" sqref="P17:P26">
      <formula1>[4]代码项!#REF!</formula1>
    </dataValidation>
    <dataValidation type="list" allowBlank="1" showInputMessage="1" showErrorMessage="1" sqref="P28:P29">
      <formula1>[6]代码项!#REF!</formula1>
    </dataValidation>
    <dataValidation type="list" allowBlank="1" showInputMessage="1" showErrorMessage="1" sqref="P70:P73">
      <formula1>[9]代码项!#REF!</formula1>
    </dataValidation>
    <dataValidation type="list" allowBlank="1" showInputMessage="1" showErrorMessage="1" sqref="P74:P88">
      <formula1>[10]代码项!#REF!</formula1>
    </dataValidation>
    <dataValidation type="list" allowBlank="1" showInputMessage="1" showErrorMessage="1" sqref="P97:P98">
      <formula1>[3]代码项!#REF!</formula1>
    </dataValidation>
    <dataValidation type="list" allowBlank="1" showInputMessage="1" showErrorMessage="1" sqref="P106:P107">
      <formula1>[8]代码项!#REF!</formula1>
    </dataValidation>
  </dataValidations>
  <pageMargins left="0.7" right="0.7" top="0.75" bottom="0.75" header="0.3" footer="0.3"/>
  <pageSetup paperSize="9" scale="46" fitToHeight="0" orientation="landscape"/>
  <headerFooter/>
  <ignoredErrors>
    <ignoredError sqref="K9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2023-05-23T19:15:00Z</dcterms:created>
  <dcterms:modified xsi:type="dcterms:W3CDTF">2026-11-04T11:11:10Z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E45099D0B013124C7894EA6A4CF68122</vt:lpwstr>
  </property>
  <property fmtid="{D5CDD505-2E9C-101B-9397-08002B2CF9AE}" pid="4" name="CalculationRule">
    <vt:i4>0</vt:i4>
  </property>
</Properties>
</file>